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Brona\Rozpočty 22\ZŠ Vančurova\"/>
    </mc:Choice>
  </mc:AlternateContent>
  <bookViews>
    <workbookView xWindow="0" yWindow="0" windowWidth="0" windowHeight="0"/>
  </bookViews>
  <sheets>
    <sheet name="Rekapitulace stavby" sheetId="1" r:id="rId1"/>
    <sheet name="294-1 - D.1.4.4 Zdravotně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'294-1 - D.1.4.4 Zdravotně...'!$C$94:$K$422</definedName>
    <definedName name="_xlnm.Print_Area" localSheetId="1">'294-1 - D.1.4.4 Zdravotně...'!$C$4:$J$39,'294-1 - D.1.4.4 Zdravotně...'!$C$45:$J$76,'294-1 - D.1.4.4 Zdravotně...'!$C$82:$K$422</definedName>
    <definedName name="_xlnm.Print_Titles" localSheetId="1">'294-1 - D.1.4.4 Zdravotně...'!$94:$94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T378"/>
  <c r="R379"/>
  <c r="R378"/>
  <c r="P379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T97"/>
  <c r="R98"/>
  <c r="R97"/>
  <c r="P98"/>
  <c r="P97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1" r="L50"/>
  <c r="AM50"/>
  <c r="AM49"/>
  <c r="L49"/>
  <c r="AM47"/>
  <c r="L47"/>
  <c r="L45"/>
  <c r="L44"/>
  <c i="2" r="BK397"/>
  <c r="J331"/>
  <c r="BK249"/>
  <c r="BK134"/>
  <c r="J383"/>
  <c r="BK303"/>
  <c r="J148"/>
  <c r="J393"/>
  <c r="J311"/>
  <c r="J307"/>
  <c r="BK246"/>
  <c r="J328"/>
  <c r="BK341"/>
  <c r="J186"/>
  <c r="BK230"/>
  <c r="J357"/>
  <c r="J230"/>
  <c r="J119"/>
  <c r="BK345"/>
  <c r="J240"/>
  <c r="BK417"/>
  <c r="BK261"/>
  <c r="J176"/>
  <c r="BK142"/>
  <c r="BK210"/>
  <c r="J163"/>
  <c r="J194"/>
  <c r="BK240"/>
  <c r="J137"/>
  <c r="J354"/>
  <c r="J182"/>
  <c r="J151"/>
  <c r="J210"/>
  <c r="J238"/>
  <c r="J159"/>
  <c r="BK106"/>
  <c r="BK357"/>
  <c r="BK98"/>
  <c r="BK314"/>
  <c r="BK311"/>
  <c r="BK172"/>
  <c r="J236"/>
  <c r="BK110"/>
  <c r="BK267"/>
  <c r="BK116"/>
  <c r="BK151"/>
  <c r="BK126"/>
  <c r="J293"/>
  <c r="BK354"/>
  <c r="J110"/>
  <c r="J290"/>
  <c r="BK360"/>
  <c r="J379"/>
  <c r="J345"/>
  <c r="BK169"/>
  <c r="BK139"/>
  <c r="J287"/>
  <c r="BK393"/>
  <c r="BK351"/>
  <c r="J253"/>
  <c r="J169"/>
  <c r="J106"/>
  <c r="J280"/>
  <c r="BK257"/>
  <c r="BK145"/>
  <c r="BK223"/>
  <c r="BK131"/>
  <c r="BK216"/>
  <c r="BK186"/>
  <c r="BK197"/>
  <c r="J375"/>
  <c r="BK318"/>
  <c r="J261"/>
  <c r="J142"/>
  <c r="J351"/>
  <c r="BK322"/>
  <c r="BK290"/>
  <c r="J299"/>
  <c r="BK276"/>
  <c r="BK270"/>
  <c r="J257"/>
  <c r="BK182"/>
  <c r="BK293"/>
  <c r="BK420"/>
  <c r="J273"/>
  <c r="J335"/>
  <c r="J98"/>
  <c r="BK214"/>
  <c r="BK389"/>
  <c r="BK119"/>
  <c r="BK159"/>
  <c r="J276"/>
  <c r="BK148"/>
  <c r="BK137"/>
  <c r="J139"/>
  <c r="J363"/>
  <c r="J348"/>
  <c r="BK163"/>
  <c r="BK253"/>
  <c r="J318"/>
  <c r="BK287"/>
  <c r="J131"/>
  <c r="J401"/>
  <c r="J220"/>
  <c r="J216"/>
  <c r="BK369"/>
  <c r="J134"/>
  <c r="BK307"/>
  <c r="J397"/>
  <c r="J172"/>
  <c r="J389"/>
  <c r="BK155"/>
  <c r="BK335"/>
  <c r="J267"/>
  <c r="J126"/>
  <c r="J322"/>
  <c r="J314"/>
  <c r="BK233"/>
  <c r="BK325"/>
  <c r="BK283"/>
  <c r="BK194"/>
  <c r="BK401"/>
  <c r="BK338"/>
  <c r="BK220"/>
  <c r="BK238"/>
  <c r="J122"/>
  <c r="BK410"/>
  <c r="BK205"/>
  <c i="1" r="AS54"/>
  <c i="2" r="J155"/>
  <c r="BK122"/>
  <c r="BK264"/>
  <c r="BK280"/>
  <c r="J413"/>
  <c r="J417"/>
  <c r="BK363"/>
  <c r="BK296"/>
  <c r="J338"/>
  <c r="BK299"/>
  <c r="J205"/>
  <c r="J283"/>
  <c r="BK386"/>
  <c r="J264"/>
  <c r="BK102"/>
  <c r="BK404"/>
  <c r="BK236"/>
  <c r="BK191"/>
  <c r="BK413"/>
  <c r="J404"/>
  <c r="BK372"/>
  <c r="J116"/>
  <c r="J233"/>
  <c r="J296"/>
  <c r="BK226"/>
  <c r="BK375"/>
  <c r="J341"/>
  <c r="BK176"/>
  <c r="J226"/>
  <c r="BK348"/>
  <c r="J191"/>
  <c r="BK273"/>
  <c r="J223"/>
  <c r="BK383"/>
  <c r="BK366"/>
  <c r="J246"/>
  <c r="J372"/>
  <c r="J360"/>
  <c r="J145"/>
  <c r="J386"/>
  <c r="J201"/>
  <c r="J197"/>
  <c r="J325"/>
  <c r="J214"/>
  <c r="J407"/>
  <c r="J102"/>
  <c r="J369"/>
  <c r="J366"/>
  <c r="J303"/>
  <c r="J249"/>
  <c r="J420"/>
  <c r="BK379"/>
  <c r="BK331"/>
  <c r="J270"/>
  <c r="J410"/>
  <c r="BK328"/>
  <c r="BK201"/>
  <c r="BK407"/>
  <c l="1" r="T105"/>
  <c r="T190"/>
  <c r="P219"/>
  <c r="P130"/>
  <c r="T209"/>
  <c r="P286"/>
  <c r="P344"/>
  <c r="P105"/>
  <c r="R190"/>
  <c r="R209"/>
  <c r="R286"/>
  <c r="P382"/>
  <c r="R130"/>
  <c r="BK219"/>
  <c r="J219"/>
  <c r="J69"/>
  <c r="T286"/>
  <c r="BK382"/>
  <c r="J382"/>
  <c r="J73"/>
  <c r="P396"/>
  <c r="T130"/>
  <c r="R219"/>
  <c r="T344"/>
  <c r="T382"/>
  <c r="BK416"/>
  <c r="J416"/>
  <c r="J75"/>
  <c r="BK130"/>
  <c r="J130"/>
  <c r="J64"/>
  <c r="P190"/>
  <c r="P209"/>
  <c r="P208"/>
  <c r="BK286"/>
  <c r="J286"/>
  <c r="J70"/>
  <c r="BK344"/>
  <c r="J344"/>
  <c r="J71"/>
  <c r="R382"/>
  <c r="R396"/>
  <c r="R416"/>
  <c r="BK105"/>
  <c r="J105"/>
  <c r="J63"/>
  <c r="R105"/>
  <c r="R96"/>
  <c r="BK190"/>
  <c r="J190"/>
  <c r="J65"/>
  <c r="BK209"/>
  <c r="J209"/>
  <c r="J68"/>
  <c r="T219"/>
  <c r="R344"/>
  <c r="BK396"/>
  <c r="J396"/>
  <c r="J74"/>
  <c r="T396"/>
  <c r="P416"/>
  <c r="T416"/>
  <c r="BK97"/>
  <c r="J97"/>
  <c r="J61"/>
  <c r="BK101"/>
  <c r="J101"/>
  <c r="J62"/>
  <c r="BK204"/>
  <c r="J204"/>
  <c r="J66"/>
  <c r="BK378"/>
  <c r="J378"/>
  <c r="J72"/>
  <c r="F55"/>
  <c r="BE116"/>
  <c r="BE122"/>
  <c r="BE137"/>
  <c r="BE145"/>
  <c r="BE148"/>
  <c r="BE226"/>
  <c r="BE230"/>
  <c r="BE238"/>
  <c r="BE264"/>
  <c r="BE270"/>
  <c r="BE299"/>
  <c r="BE311"/>
  <c r="BE325"/>
  <c r="BE335"/>
  <c r="BE404"/>
  <c r="BE407"/>
  <c r="J89"/>
  <c r="BE119"/>
  <c r="BE126"/>
  <c r="BE134"/>
  <c r="BE155"/>
  <c r="BE163"/>
  <c r="BE182"/>
  <c r="BE201"/>
  <c r="BE240"/>
  <c r="BE249"/>
  <c r="BE280"/>
  <c r="BE283"/>
  <c r="BE287"/>
  <c r="BE303"/>
  <c r="E48"/>
  <c r="BE410"/>
  <c r="BE110"/>
  <c r="BE131"/>
  <c r="BE159"/>
  <c r="BE169"/>
  <c r="BE176"/>
  <c r="BE191"/>
  <c r="BE197"/>
  <c r="BE210"/>
  <c r="BE220"/>
  <c r="BE233"/>
  <c r="BE246"/>
  <c r="BE253"/>
  <c r="BE318"/>
  <c r="BE151"/>
  <c r="BE186"/>
  <c r="BE205"/>
  <c r="BE236"/>
  <c r="BE261"/>
  <c r="BE267"/>
  <c r="BE307"/>
  <c r="BE314"/>
  <c r="BE322"/>
  <c r="BE328"/>
  <c r="BE331"/>
  <c r="BE338"/>
  <c r="BE341"/>
  <c r="BE345"/>
  <c r="BE348"/>
  <c r="BE354"/>
  <c r="BE357"/>
  <c r="BE360"/>
  <c r="BE363"/>
  <c r="BE369"/>
  <c r="BE375"/>
  <c r="BE420"/>
  <c r="BE142"/>
  <c r="BE172"/>
  <c r="BE257"/>
  <c r="BE273"/>
  <c r="BE276"/>
  <c r="BE290"/>
  <c r="BE293"/>
  <c r="BE383"/>
  <c r="BE386"/>
  <c r="BE389"/>
  <c r="BE393"/>
  <c r="BE397"/>
  <c r="BE413"/>
  <c r="BE417"/>
  <c r="BE98"/>
  <c r="BE102"/>
  <c r="BE139"/>
  <c r="BE194"/>
  <c r="BE214"/>
  <c r="BE216"/>
  <c r="BE223"/>
  <c r="BE296"/>
  <c r="BE351"/>
  <c r="BE366"/>
  <c r="BE372"/>
  <c r="BE379"/>
  <c r="BE401"/>
  <c r="BE106"/>
  <c r="F35"/>
  <c i="1" r="BB55"/>
  <c r="BB54"/>
  <c r="W31"/>
  <c i="2" r="J34"/>
  <c i="1" r="AW55"/>
  <c i="2" r="F37"/>
  <c i="1" r="BD55"/>
  <c r="BD54"/>
  <c r="W33"/>
  <c i="2" r="F36"/>
  <c i="1" r="BC55"/>
  <c r="BC54"/>
  <c r="AY54"/>
  <c i="2" r="F34"/>
  <c i="1" r="BA55"/>
  <c r="BA54"/>
  <c r="W30"/>
  <c i="2" l="1" r="P96"/>
  <c r="P95"/>
  <c i="1" r="AU55"/>
  <c i="2" r="T96"/>
  <c r="R208"/>
  <c r="R95"/>
  <c r="T208"/>
  <c r="T95"/>
  <c r="BK208"/>
  <c r="J208"/>
  <c r="J67"/>
  <c r="BK96"/>
  <c r="J96"/>
  <c r="J60"/>
  <c i="1" r="AU54"/>
  <c r="W32"/>
  <c r="AW54"/>
  <c r="AK30"/>
  <c i="2" r="J33"/>
  <c i="1" r="AV55"/>
  <c r="AT55"/>
  <c i="2" r="F33"/>
  <c i="1" r="AZ55"/>
  <c r="AZ54"/>
  <c r="W29"/>
  <c r="AX54"/>
  <c i="2" l="1" r="BK95"/>
  <c r="J95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<sst xmlns="http://schemas.openxmlformats.org/spreadsheetml/2006/main">
  <si>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</si>
  <si>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</si>
  <si>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</si>
  <si>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</si>
  <si>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</si>
  <si>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{de44a572-3f78-4b93-823a-6d781351db45}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</si>
  <si>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</si>
  <si>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</si>
  <si>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</si>
  <si>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</si>
  <si>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</si>
  <si>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</si>
  <si>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</si>
  <si>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</si>
  <si>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</si>
  <si>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</si>
  <si>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</si>
  <si>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Vančurova Hodonín - rekonstrukce elektroinstalace - III.etapa</t>
  </si>
  <si>
    <t>KSO:</t>
  </si>
  <si>
    <t>801 32</t>
  </si>
  <si>
    <t>CC-CZ:</t>
  </si>
  <si>
    <t>12631</t>
  </si>
  <si>
    <t>Místo:</t>
  </si>
  <si>
    <t>Hodonín</t>
  </si>
  <si>
    <t>Datum:</t>
  </si>
  <si>
    <t>17. 3. 2022</t>
  </si>
  <si>
    <t>Zadavatel:</t>
  </si>
  <si>
    <t>IČ:</t>
  </si>
  <si>
    <t/>
  </si>
  <si>
    <t>Město Hodonín</t>
  </si>
  <si>
    <t>DIČ:</t>
  </si>
  <si>
    <t>Uchazeč:</t>
  </si>
  <si>
    <t>Vyplň údaj</t>
  </si>
  <si>
    <t>Projektant:</t>
  </si>
  <si>
    <t>Ing. Padalíková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</si>
  <si>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</si>
  <si>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</si>
  <si>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</si>
  <si>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</si>
  <si>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</si>
  <si>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</si>
  <si>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</si>
  <si>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</si>
  <si>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</si>
  <si>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</si>
  <si>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</si>
  <si>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</si>
  <si>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</si>
  <si>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</si>
  <si>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</si>
  <si>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</si>
  <si>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</si>
  <si>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</si>
  <si>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</si>
  <si>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</si>
  <si>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</si>
  <si>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</si>
  <si>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</si>
  <si>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</si>
  <si>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</si>
  <si>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</si>
  <si>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</si>
  <si>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</si>
  <si>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</si>
  <si>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</si>
  <si>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</si>
  <si>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</si>
  <si>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</si>
  <si>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</si>
  <si>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</si>
  <si>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</si>
  <si>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</si>
  <si>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</si>
  <si>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</si>
  <si>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</si>
  <si>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</si>
  <si>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</si>
  <si>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</si>
  <si>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294-1</t>
  </si>
  <si>
    <t>D.1.4.4 Zdravotně technické instalace</t>
  </si>
  <si>
    <t>STA</t>
  </si>
  <si>
    <t>1</t>
  </si>
  <si>
    <t>{12ce2873-49e1-487c-aef8-148f24b293bc}</t>
  </si>
  <si>
    <t>2</t>
  </si>
  <si>
    <t>KRYCÍ LIST SOUPISU PRACÍ</t>
  </si>
  <si>
    <t>Objekt:</t>
  </si>
  <si>
    <t>294-1 - D.1.4.4 Zdravotně technické instalace</t>
  </si>
  <si>
    <t xml:space="preserve">Je-li v technických specifikacích, projektové dokumentaci či výkazu výměr uveden odkaz na konkrétní výrobek, materiál, technologii příp. na obchodní firmu, má se za to, že se jedná o vymezení minimálních požadovaných standardů výrobku, technologie či materiálu. V tomto případě je uchazeč oprávněn v nabídce uvést i jiné, kvalitativně a technicky obdobné řešení, které splňuje minimálně požadované standardy a odpovídá uvedeným parametrům.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</si>
  <si>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</si>
  <si>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</si>
  <si>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</si>
  <si>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</si>
  <si>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</si>
  <si>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</si>
  <si>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</si>
  <si>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</si>
  <si>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</si>
  <si>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</si>
  <si>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</si>
  <si>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</si>
  <si>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</si>
  <si>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</si>
  <si>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</si>
  <si>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</si>
  <si>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</si>
  <si>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771 - Podlahy z dlaždic</t>
  </si>
  <si>
    <t xml:space="preserve">    781 - Dokončovací práce - obklady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</si>
  <si>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</si>
  <si>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</si>
  <si>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</si>
  <si>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</si>
  <si>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</si>
  <si>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</si>
  <si>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</si>
  <si>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</si>
  <si>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</si>
  <si>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</si>
  <si>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</si>
  <si>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</si>
  <si>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</si>
  <si>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</si>
  <si>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</si>
  <si>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</si>
  <si>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</si>
  <si>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</si>
  <si>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</si>
  <si>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</si>
  <si>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</si>
  <si>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pl do 0,0225 m2 cihlami plnými tl přes 100 mm</t>
  </si>
  <si>
    <t>kus</t>
  </si>
  <si>
    <t>CS ÚRS 2022 01</t>
  </si>
  <si>
    <t>4</t>
  </si>
  <si>
    <t>-484528852</t>
  </si>
  <si>
    <t>PP</t>
  </si>
  <si>
    <t>Zazdívka otvorů v příčkách nebo stěnách cihlami plnými pálenými plochy do 0,0225 m2, tloušťky přes 100 mm</t>
  </si>
  <si>
    <t>Online PSC</t>
  </si>
  <si>
    <t>https://podminky.urs.cz/item/CS_URS_2022_01/340235212</t>
  </si>
  <si>
    <t>Vodorovné konstrukce</t>
  </si>
  <si>
    <t>411388621</t>
  </si>
  <si>
    <t>Zabetonování otvorů tl do 150 mm ze suchých směsí pl do 0,25 m2 ve stropech</t>
  </si>
  <si>
    <t>-49020072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</si>
  <si>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</si>
  <si>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https://podminky.urs.cz/item/CS_URS_2022_01/411388621</t>
  </si>
  <si>
    <t>6</t>
  </si>
  <si>
    <t>Úpravy povrchů, podlahy a osazování výplní</t>
  </si>
  <si>
    <t>612325101</t>
  </si>
  <si>
    <t>Vápenocementová hrubá omítka rýh ve stěnách š do 150 mm</t>
  </si>
  <si>
    <t>m2</t>
  </si>
  <si>
    <t>-2002226769</t>
  </si>
  <si>
    <t>Vápenocementová omítka rýh hrubá ve stěnách, šířky rýhy do 150 mm</t>
  </si>
  <si>
    <t>https://podminky.urs.cz/item/CS_URS_2022_01/612325101</t>
  </si>
  <si>
    <t>VV</t>
  </si>
  <si>
    <t>"A3" (2,4+3,2+0,5+2+1,5+0,5)*0,1</t>
  </si>
  <si>
    <t>612325102</t>
  </si>
  <si>
    <t>Vápenocementová hrubá omítka rýh ve stěnách š přes 150 do 300 mm</t>
  </si>
  <si>
    <t>-1042765424</t>
  </si>
  <si>
    <t>Vápenocementová omítka rýh hrubá ve stěnách, šířky rýhy přes 150 do 300 mm</t>
  </si>
  <si>
    <t>https://podminky.urs.cz/item/CS_URS_2022_01/612325102</t>
  </si>
  <si>
    <t>"A6" 0,5*0,2</t>
  </si>
  <si>
    <t>"A3" 1,2*0,2</t>
  </si>
  <si>
    <t>Součet</t>
  </si>
  <si>
    <t>5</t>
  </si>
  <si>
    <t>612325111</t>
  </si>
  <si>
    <t>Vápenocementová hladká omítka rýh ve stěnách š do 150 mm</t>
  </si>
  <si>
    <t>-594413048</t>
  </si>
  <si>
    <t>Vápenocementová omítka rýh hladká ve stěnách, šířky rýhy do 150 mm</t>
  </si>
  <si>
    <t>https://podminky.urs.cz/item/CS_URS_2022_01/612325111</t>
  </si>
  <si>
    <t>612325112</t>
  </si>
  <si>
    <t>Vápenocementová hladká omítka rýh ve stěnách š přes 150 do 300 mm</t>
  </si>
  <si>
    <t>-130849981</t>
  </si>
  <si>
    <t>Vápenocementová omítka rýh hladká ve stěnách, šířky rýhy přes 150 do 300 mm</t>
  </si>
  <si>
    <t>https://podminky.urs.cz/item/CS_URS_2022_01/612325112</t>
  </si>
  <si>
    <t>7</t>
  </si>
  <si>
    <t>631311135</t>
  </si>
  <si>
    <t>Mazanina tl přes 120 do 240 mm z betonu prostého bez zvýšených nároků na prostředí tř. C 20/25</t>
  </si>
  <si>
    <t>m3</t>
  </si>
  <si>
    <t>2053743912</t>
  </si>
  <si>
    <t>Mazanina z betonu prostého bez zvýšených nároků na prostředí tl. přes 120 do 240 mm tř. C 20/25</t>
  </si>
  <si>
    <t>https://podminky.urs.cz/item/CS_URS_2022_01/631311135</t>
  </si>
  <si>
    <t>2,8*0,3*0,21-2,8*0,095*0,1</t>
  </si>
  <si>
    <t>8</t>
  </si>
  <si>
    <t>631341162</t>
  </si>
  <si>
    <t>Doplnění dosavadních mazanin plochy přes 1 do 4 m2 betonem lehkým keramickým tl přes 80 mm</t>
  </si>
  <si>
    <t>473680412</t>
  </si>
  <si>
    <t>Doplnění dosavadních mazanin betonem lehkým keramickým (s dodáním hmot) plochy jednotlivě přes 1 m2 do 4 m2 a tl. přes 80 mm</t>
  </si>
  <si>
    <t>https://podminky.urs.cz/item/CS_URS_2022_01/631341162</t>
  </si>
  <si>
    <t>2,8*0,4*0,1</t>
  </si>
  <si>
    <t>9</t>
  </si>
  <si>
    <t>Ostatní konstrukce a práce, bourání</t>
  </si>
  <si>
    <t>935932111</t>
  </si>
  <si>
    <t>Osazení odvodňovacího plastového žlabu s krycím roštem šířky do 200 mm</t>
  </si>
  <si>
    <t>m</t>
  </si>
  <si>
    <t>2146192023</t>
  </si>
  <si>
    <t>Osazení odvodňovacího žlabu plastového s krycím roštem šířky do 200 mm</t>
  </si>
  <si>
    <t>https://podminky.urs.cz/item/CS_URS_2022_01/935932111</t>
  </si>
  <si>
    <t>10</t>
  </si>
  <si>
    <t>M</t>
  </si>
  <si>
    <t>BNF.47040</t>
  </si>
  <si>
    <t xml:space="preserve">Žlab odvodňovací PP kompozit  100 NW100 s krytem z PP kompozitu GUGI tř.B125 dl.1000mm</t>
  </si>
  <si>
    <t>1398458905</t>
  </si>
  <si>
    <t>1*3 'Přepočtené koeficientem množství</t>
  </si>
  <si>
    <t>11</t>
  </si>
  <si>
    <t>BNF.1</t>
  </si>
  <si>
    <t>100 / 95 | čelo PP uzavřené</t>
  </si>
  <si>
    <t>-1446744092</t>
  </si>
  <si>
    <t>12</t>
  </si>
  <si>
    <t>935932632</t>
  </si>
  <si>
    <t>Sifon a sítko pro plastový žlab vnitřní š 100 mm z PP</t>
  </si>
  <si>
    <t>482605092</t>
  </si>
  <si>
    <t>Odvodňovací plastový žlab sifon + sítko pro žlab vnitřní šířky 100 mm z plastu</t>
  </si>
  <si>
    <t>https://podminky.urs.cz/item/CS_URS_2022_01/935932632</t>
  </si>
  <si>
    <t>13</t>
  </si>
  <si>
    <t>949121111</t>
  </si>
  <si>
    <t>Montáž lešení lehkého kozového dílcového v do 1,2 m</t>
  </si>
  <si>
    <t>sada</t>
  </si>
  <si>
    <t>225876754</t>
  </si>
  <si>
    <t>Montáž lešení lehkého kozového dílcového o výšce lešeňové podlahy do 1,2 m</t>
  </si>
  <si>
    <t>https://podminky.urs.cz/item/CS_URS_2022_01/949121111</t>
  </si>
  <si>
    <t>14</t>
  </si>
  <si>
    <t>949121211</t>
  </si>
  <si>
    <t>Příplatek k lešení lehkému kozovému dílcovému v do 1,2 m za první a ZKD den použití</t>
  </si>
  <si>
    <t>1635142528</t>
  </si>
  <si>
    <t>Montáž lešení lehkého kozového dílcového Příplatek za první a každý další den použití lešení k ceně -1111</t>
  </si>
  <si>
    <t>https://podminky.urs.cz/item/CS_URS_2022_01/949121211</t>
  </si>
  <si>
    <t>949121811</t>
  </si>
  <si>
    <t>Demontáž lešení lehkého kozového dílcového v do 1,2 m</t>
  </si>
  <si>
    <t>-1591282389</t>
  </si>
  <si>
    <t>Demontáž lešení lehkého kozového dílcového o výšce lešeňové podlahy do 1,2 m</t>
  </si>
  <si>
    <t>https://podminky.urs.cz/item/CS_URS_2022_01/949121811</t>
  </si>
  <si>
    <t>16</t>
  </si>
  <si>
    <t>965042231</t>
  </si>
  <si>
    <t>Bourání podkladů pod dlažby nebo mazanin betonových nebo z litého asfaltu tl přes 100 mm pl do 4 m2</t>
  </si>
  <si>
    <t>-1677405457</t>
  </si>
  <si>
    <t>Bourání mazanin betonových nebo z litého asfaltu tl. přes 100 mm, plochy do 4 m2</t>
  </si>
  <si>
    <t>https://podminky.urs.cz/item/CS_URS_2022_01/965042231</t>
  </si>
  <si>
    <t>2,8*0,5</t>
  </si>
  <si>
    <t>17</t>
  </si>
  <si>
    <t>965081113</t>
  </si>
  <si>
    <t>Bourání dlažby z dlaždic půdních plochy přes 1 m2</t>
  </si>
  <si>
    <t>-275946302</t>
  </si>
  <si>
    <t>Bourání podlah z dlaždic bez podkladního lože nebo mazaniny, s jakoukoliv výplní spár půdních, plochy přes 1 m2</t>
  </si>
  <si>
    <t>https://podminky.urs.cz/item/CS_URS_2022_01/965081113</t>
  </si>
  <si>
    <t>18</t>
  </si>
  <si>
    <t>969041111</t>
  </si>
  <si>
    <t>Vybourání vnitřního plastového potrubí do DN 50</t>
  </si>
  <si>
    <t>1944688098</t>
  </si>
  <si>
    <t>Vybourání vnitřního potrubí včetně vysekání drážky plastového do DN 50</t>
  </si>
  <si>
    <t>https://podminky.urs.cz/item/CS_URS_2022_01/969041111</t>
  </si>
  <si>
    <t>0,5+0,5+3,2</t>
  </si>
  <si>
    <t>19</t>
  </si>
  <si>
    <t>971033231</t>
  </si>
  <si>
    <t>Vybourání otvorů ve zdivu cihelném pl do 0,0225 m2 na MVC nebo MV tl do 150 mm</t>
  </si>
  <si>
    <t>811451061</t>
  </si>
  <si>
    <t>Vybourání otvorů ve zdivu základovém nebo nadzákladovém z cihel, tvárnic, příčkovek z cihel pálených na maltu vápennou nebo vápenocementovou plochy do 0,0225 m2, tl. do 150 mm</t>
  </si>
  <si>
    <t>https://podminky.urs.cz/item/CS_URS_2022_01/971033231</t>
  </si>
  <si>
    <t>"A6" 2</t>
  </si>
  <si>
    <t>"A3" 8</t>
  </si>
  <si>
    <t>20</t>
  </si>
  <si>
    <t>972054141</t>
  </si>
  <si>
    <t>Vybourání otvorů v ŽB stropech nebo klenbách pl do 0,0225 m2 tl do 150 mm</t>
  </si>
  <si>
    <t>-266453536</t>
  </si>
  <si>
    <t>Vybourání otvorů ve stropech nebo klenbách železobetonových bez odstranění podlahy a násypu, plochy do 0,0225 m2, tl. do 150 mm</t>
  </si>
  <si>
    <t>https://podminky.urs.cz/item/CS_URS_2022_01/972054141</t>
  </si>
  <si>
    <t>974031153</t>
  </si>
  <si>
    <t>Vysekání rýh ve zdivu cihelném hl do 100 mm š do 100 mm</t>
  </si>
  <si>
    <t>-676069367</t>
  </si>
  <si>
    <t>Vysekání rýh ve zdivu cihelném na maltu vápennou nebo vápenocementovou do hl. 100 mm a šířky do 100 mm</t>
  </si>
  <si>
    <t>https://podminky.urs.cz/item/CS_URS_2022_01/974031153</t>
  </si>
  <si>
    <t>"A3" 2,4+0,5+2+1,5+0,5</t>
  </si>
  <si>
    <t>22</t>
  </si>
  <si>
    <t>974031155</t>
  </si>
  <si>
    <t>Vysekání rýh ve zdivu cihelném hl do 100 mm š do 200 mm</t>
  </si>
  <si>
    <t>1767146041</t>
  </si>
  <si>
    <t>Vysekání rýh ve zdivu cihelném na maltu vápennou nebo vápenocementovou do hl. 100 mm a šířky do 200 mm</t>
  </si>
  <si>
    <t>https://podminky.urs.cz/item/CS_URS_2022_01/974031155</t>
  </si>
  <si>
    <t>"A6" 0,5</t>
  </si>
  <si>
    <t>"A3" 1,2</t>
  </si>
  <si>
    <t>23</t>
  </si>
  <si>
    <t>974031164</t>
  </si>
  <si>
    <t>Vysekání rýh ve zdivu cihelném hl do 150 mm š do 150 mm</t>
  </si>
  <si>
    <t>-392646684</t>
  </si>
  <si>
    <t>Vysekání rýh ve zdivu cihelném na maltu vápennou nebo vápenocementovou do hl. 150 mm a šířky do 150 mm</t>
  </si>
  <si>
    <t>https://podminky.urs.cz/item/CS_URS_2022_01/974031164</t>
  </si>
  <si>
    <t>"A3" 3,2</t>
  </si>
  <si>
    <t>24</t>
  </si>
  <si>
    <t>977311112</t>
  </si>
  <si>
    <t>Řezání stávajících betonových mazanin nevyztužených hl do 100 mm</t>
  </si>
  <si>
    <t>1896054280</t>
  </si>
  <si>
    <t>Řezání stávajících betonových mazanin bez vyztužení hloubky přes 50 do 100 mm</t>
  </si>
  <si>
    <t>https://podminky.urs.cz/item/CS_URS_2022_01/977311112</t>
  </si>
  <si>
    <t>2,8*2</t>
  </si>
  <si>
    <t>997</t>
  </si>
  <si>
    <t>Přesun sutě</t>
  </si>
  <si>
    <t>25</t>
  </si>
  <si>
    <t>997013111</t>
  </si>
  <si>
    <t>Vnitrostaveništní doprava suti a vybouraných hmot pro budovy v do 6 m s použitím mechanizace</t>
  </si>
  <si>
    <t>t</t>
  </si>
  <si>
    <t>525899734</t>
  </si>
  <si>
    <t>Vnitrostaveništní doprava suti a vybouraných hmot vodorovně do 50 m svisle s použitím mechanizace pro budovy a haly výšky do 6 m</t>
  </si>
  <si>
    <t>https://podminky.urs.cz/item/CS_URS_2022_01/997013111</t>
  </si>
  <si>
    <t>26</t>
  </si>
  <si>
    <t>997013501</t>
  </si>
  <si>
    <t>Odvoz suti a vybouraných hmot na skládku nebo meziskládku do 1 km se složením</t>
  </si>
  <si>
    <t>1127762286</t>
  </si>
  <si>
    <t>Odvoz suti a vybouraných hmot na skládku nebo meziskládku se složením, na vzdálenost do 1 km</t>
  </si>
  <si>
    <t>https://podminky.urs.cz/item/CS_URS_2022_01/997013501</t>
  </si>
  <si>
    <t>27</t>
  </si>
  <si>
    <t>997013509</t>
  </si>
  <si>
    <t>Příplatek k odvozu suti a vybouraných hmot na skládku ZKD 1 km přes 1 km</t>
  </si>
  <si>
    <t>-1066250863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</si>
  <si>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</si>
  <si>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</si>
  <si>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3,525*10</t>
  </si>
  <si>
    <t>28</t>
  </si>
  <si>
    <t>997013609</t>
  </si>
  <si>
    <t>Poplatek za uložení na skládce (skládkovné) stavebního odpadu ze směsí nebo oddělených frakcí betonu, cihel a keramických výrobků kód odpadu 17 01 07</t>
  </si>
  <si>
    <t>-2058834710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</si>
  <si>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</si>
  <si>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https://podminky.urs.cz/item/CS_URS_2022_01/997013609</t>
  </si>
  <si>
    <t>998</t>
  </si>
  <si>
    <t>Přesun hmot</t>
  </si>
  <si>
    <t>29</t>
  </si>
  <si>
    <t>998012101</t>
  </si>
  <si>
    <t>Přesun hmot pro budovy monolitické s vyzdívaným obvodovým pláštěm v do 6 m</t>
  </si>
  <si>
    <t>-527267145</t>
  </si>
  <si>
    <t>Přesun hmot pro budovy občanské výstavby, bydlení, výrobu a služby s nosnou svislou konstrukcí monolitickou betonovou tyčovou s vyzdívaným obvodovým pláštěm vodorovná dopravní vzdálenost do 100 m pro budovy výšky do 6 m</t>
  </si>
  <si>
    <t>https://podminky.urs.cz/item/CS_URS_2022_01/998012101</t>
  </si>
  <si>
    <t>PSV</t>
  </si>
  <si>
    <t>Práce a dodávky PSV</t>
  </si>
  <si>
    <t>711</t>
  </si>
  <si>
    <t>Izolace proti vodě, vlhkosti a plynům</t>
  </si>
  <si>
    <t>30</t>
  </si>
  <si>
    <t>711191101</t>
  </si>
  <si>
    <t>Provedení izolace proti zemní vlhkosti hydroizolační stěrkou vodorovné na betonu, 1 vrstva</t>
  </si>
  <si>
    <t>2078373567</t>
  </si>
  <si>
    <t>Provedení izolace proti zemní vlhkosti hydroizolační stěrkou na ploše vodorovné V jednovrstvá na betonu</t>
  </si>
  <si>
    <t>https://podminky.urs.cz/item/CS_URS_2022_01/711191101</t>
  </si>
  <si>
    <t>31</t>
  </si>
  <si>
    <t>24551030</t>
  </si>
  <si>
    <t>stěrka hydroizolační dvousložková cemento-polymerová vlákny vyztužená proti zemní vlhkosti</t>
  </si>
  <si>
    <t>kg</t>
  </si>
  <si>
    <t>32</t>
  </si>
  <si>
    <t>1019345081</t>
  </si>
  <si>
    <t>998711201</t>
  </si>
  <si>
    <t>Přesun hmot procentní pro izolace proti vodě, vlhkosti a plynům v objektech v do 6 m</t>
  </si>
  <si>
    <t>%</t>
  </si>
  <si>
    <t>862583434</t>
  </si>
  <si>
    <t>Přesun hmot pro izolace proti vodě, vlhkosti a plynům stanovený procentní sazbou (%) z ceny vodorovná dopravní vzdálenost do 50 m v objektech výšky do 6 m</t>
  </si>
  <si>
    <t>https://podminky.urs.cz/item/CS_URS_2022_01/998711201</t>
  </si>
  <si>
    <t>721</t>
  </si>
  <si>
    <t>Zdravotechnika - vnitřní kanalizace</t>
  </si>
  <si>
    <t>33</t>
  </si>
  <si>
    <t>721100902</t>
  </si>
  <si>
    <t>Přetěsnění potrubí hrdlového DN do 100</t>
  </si>
  <si>
    <t>164187673</t>
  </si>
  <si>
    <t>Opravy potrubí hrdlového přetěsnění hrdla odpadního potrubí do DN 100</t>
  </si>
  <si>
    <t>https://podminky.urs.cz/item/CS_URS_2022_01/721100902</t>
  </si>
  <si>
    <t>34</t>
  </si>
  <si>
    <t>721170972</t>
  </si>
  <si>
    <t>Potrubí z PVC krácení trub DN 50</t>
  </si>
  <si>
    <t>-1716605786</t>
  </si>
  <si>
    <t>Opravy odpadního potrubí plastového krácení trub DN 50</t>
  </si>
  <si>
    <t>https://podminky.urs.cz/item/CS_URS_2022_01/721170972</t>
  </si>
  <si>
    <t>35</t>
  </si>
  <si>
    <t>721171803</t>
  </si>
  <si>
    <t>Demontáž potrubí z PVC D do 75</t>
  </si>
  <si>
    <t>1740906448</t>
  </si>
  <si>
    <t>Demontáž potrubí z novodurových trub odpadních nebo připojovacích do D 75</t>
  </si>
  <si>
    <t>https://podminky.urs.cz/item/CS_URS_2022_01/721171803</t>
  </si>
  <si>
    <t>3,7+4,2+3+0,5+1,2+0,3</t>
  </si>
  <si>
    <t>36</t>
  </si>
  <si>
    <t>721171912</t>
  </si>
  <si>
    <t>Potrubí z PP propojení potrubí DN 40</t>
  </si>
  <si>
    <t>1051611166</t>
  </si>
  <si>
    <t>Opravy odpadního potrubí plastového propojení dosavadního potrubí DN 40</t>
  </si>
  <si>
    <t>https://podminky.urs.cz/item/CS_URS_2022_01/721171912</t>
  </si>
  <si>
    <t>37</t>
  </si>
  <si>
    <t>721174024</t>
  </si>
  <si>
    <t>Potrubí kanalizační z PP odpadní DN 75</t>
  </si>
  <si>
    <t>-160819261</t>
  </si>
  <si>
    <t>Potrubí z trub polypropylenových odpadní (svislé) DN 75</t>
  </si>
  <si>
    <t>https://podminky.urs.cz/item/CS_URS_2022_01/721174024</t>
  </si>
  <si>
    <t>38</t>
  </si>
  <si>
    <t>28615611</t>
  </si>
  <si>
    <t>koleno kanalizační PP úhel 45° DN 75 pro vysoké teploty</t>
  </si>
  <si>
    <t>-1519186389</t>
  </si>
  <si>
    <t>39</t>
  </si>
  <si>
    <t>28615618</t>
  </si>
  <si>
    <t>koleno kanalizační PP úhel 87° DN 75 pro vysoké teploty</t>
  </si>
  <si>
    <t>1746696237</t>
  </si>
  <si>
    <t>40</t>
  </si>
  <si>
    <t>721174042</t>
  </si>
  <si>
    <t>Potrubí kanalizační z PP připojovací DN 40</t>
  </si>
  <si>
    <t>678777017</t>
  </si>
  <si>
    <t>Potrubí z trub polypropylenových připojovací DN 40</t>
  </si>
  <si>
    <t>https://podminky.urs.cz/item/CS_URS_2022_01/721174042</t>
  </si>
  <si>
    <t>"A6" 3,7*1,1</t>
  </si>
  <si>
    <t>"A3" (4,4+2,2+0,5)*1,1</t>
  </si>
  <si>
    <t>41</t>
  </si>
  <si>
    <t>721174042.1</t>
  </si>
  <si>
    <t>Potrubí kanalizační z PP připojovací DN 32</t>
  </si>
  <si>
    <t>1986032505</t>
  </si>
  <si>
    <t>Potrubí z trub polypropylenových připojovací DN 32</t>
  </si>
  <si>
    <t>"A3" 1</t>
  </si>
  <si>
    <t>42</t>
  </si>
  <si>
    <t>721174043</t>
  </si>
  <si>
    <t>Potrubí kanalizační z PP připojovací DN 50</t>
  </si>
  <si>
    <t>2134095670</t>
  </si>
  <si>
    <t>Potrubí z trub polypropylenových připojovací DN 50</t>
  </si>
  <si>
    <t>https://podminky.urs.cz/item/CS_URS_2022_01/721174043</t>
  </si>
  <si>
    <t>"A3" (0,5+0,3+1,3)*1,1</t>
  </si>
  <si>
    <t>43</t>
  </si>
  <si>
    <t>721174044</t>
  </si>
  <si>
    <t>Potrubí kanalizační z PP připojovací DN 75</t>
  </si>
  <si>
    <t>28667197</t>
  </si>
  <si>
    <t>Potrubí z trub polypropylenových připojovací DN 75</t>
  </si>
  <si>
    <t>https://podminky.urs.cz/item/CS_URS_2022_01/721174044</t>
  </si>
  <si>
    <t>"A3" 1,2*1,1</t>
  </si>
  <si>
    <t>44</t>
  </si>
  <si>
    <t>721175204</t>
  </si>
  <si>
    <t>Potrubí kanalizační z PP připojovací odhlučněné třívrstvé DN 75</t>
  </si>
  <si>
    <t>1778966405</t>
  </si>
  <si>
    <t>Plastové potrubí odhlučněné třívrstvé připojovací DN 75</t>
  </si>
  <si>
    <t>https://podminky.urs.cz/item/CS_URS_2022_01/721175204</t>
  </si>
  <si>
    <t>"A3" (3,8+1,3)*1,1</t>
  </si>
  <si>
    <t>45</t>
  </si>
  <si>
    <t>721194103</t>
  </si>
  <si>
    <t>Vyvedení a upevnění odpadních výpustek DN 32</t>
  </si>
  <si>
    <t>-344314414</t>
  </si>
  <si>
    <t>Vyměření přípojek na potrubí vyvedení a upevnění odpadních výpustek DN 32</t>
  </si>
  <si>
    <t>https://podminky.urs.cz/item/CS_URS_2022_01/721194103</t>
  </si>
  <si>
    <t>46</t>
  </si>
  <si>
    <t>721194104</t>
  </si>
  <si>
    <t>Vyvedení a upevnění odpadních výpustek DN 40</t>
  </si>
  <si>
    <t>-1816765590</t>
  </si>
  <si>
    <t>Vyměření přípojek na potrubí vyvedení a upevnění odpadních výpustek DN 40</t>
  </si>
  <si>
    <t>https://podminky.urs.cz/item/CS_URS_2022_01/721194104</t>
  </si>
  <si>
    <t>47</t>
  </si>
  <si>
    <t>721194105</t>
  </si>
  <si>
    <t>Vyvedení a upevnění odpadních výpustek DN 50</t>
  </si>
  <si>
    <t>-902487994</t>
  </si>
  <si>
    <t>Vyměření přípojek na potrubí vyvedení a upevnění odpadních výpustek DN 50</t>
  </si>
  <si>
    <t>https://podminky.urs.cz/item/CS_URS_2022_01/721194105</t>
  </si>
  <si>
    <t>48</t>
  </si>
  <si>
    <t>721220801</t>
  </si>
  <si>
    <t>Demontáž uzávěrek zápachových DN 70</t>
  </si>
  <si>
    <t>-1798999229</t>
  </si>
  <si>
    <t>Demontáž zápachových uzávěrek do DN 70</t>
  </si>
  <si>
    <t>https://podminky.urs.cz/item/CS_URS_2022_01/721220801</t>
  </si>
  <si>
    <t>49</t>
  </si>
  <si>
    <t>721226512</t>
  </si>
  <si>
    <t>Zápachová uzávěrka podomítková pro pračku a myčku DN 50</t>
  </si>
  <si>
    <t>595110557</t>
  </si>
  <si>
    <t>Zápachové uzávěrky podomítkové (Pe) s krycí deskou pro pračku a myčku DN 50
s integr. přivzduš. ventilem</t>
  </si>
  <si>
    <t>https://podminky.urs.cz/item/CS_URS_2022_01/721226512</t>
  </si>
  <si>
    <t>50</t>
  </si>
  <si>
    <t>721290111</t>
  </si>
  <si>
    <t>Zkouška těsnosti potrubí kanalizace vodou DN do 125</t>
  </si>
  <si>
    <t>-1360598122</t>
  </si>
  <si>
    <t>Zkouška těsnosti kanalizace v objektech vodou do DN 125</t>
  </si>
  <si>
    <t>https://podminky.urs.cz/item/CS_URS_2022_01/721290111</t>
  </si>
  <si>
    <t>11,88+1+2,31+1,32+5,61</t>
  </si>
  <si>
    <t>51</t>
  </si>
  <si>
    <t>721290821</t>
  </si>
  <si>
    <t>Přemístění vnitrostaveništní demontovaných hmot vnitřní kanalizace v objektech v do 6 m</t>
  </si>
  <si>
    <t>951756074</t>
  </si>
  <si>
    <t>Vnitrostaveništní přemístění vybouraných (demontovaných) hmot vnitřní kanalizace vodorovně do 100 m v objektech výšky do 6 m</t>
  </si>
  <si>
    <t>https://podminky.urs.cz/item/CS_URS_2022_01/721290821</t>
  </si>
  <si>
    <t>52</t>
  </si>
  <si>
    <t>998721201</t>
  </si>
  <si>
    <t>Přesun hmot procentní pro vnitřní kanalizace v objektech v do 6 m</t>
  </si>
  <si>
    <t>-518592435</t>
  </si>
  <si>
    <t>Přesun hmot pro vnitřní kanalizace stanovený procentní sazbou (%) z ceny vodorovná dopravní vzdálenost do 50 m v objektech výšky do 6 m</t>
  </si>
  <si>
    <t>https://podminky.urs.cz/item/CS_URS_2022_01/998721201</t>
  </si>
  <si>
    <t>722</t>
  </si>
  <si>
    <t>Zdravotechnika - vnitřní vodovod</t>
  </si>
  <si>
    <t>53</t>
  </si>
  <si>
    <t>722130801</t>
  </si>
  <si>
    <t>Demontáž potrubí ocelové pozinkované závitové DN do 25</t>
  </si>
  <si>
    <t>-1743664989</t>
  </si>
  <si>
    <t>Demontáž potrubí z ocelových trubek pozinkovaných závitových do DN 25</t>
  </si>
  <si>
    <t>https://podminky.urs.cz/item/CS_URS_2022_01/722130801</t>
  </si>
  <si>
    <t>54</t>
  </si>
  <si>
    <t>722130913</t>
  </si>
  <si>
    <t>Potrubí pozinkované závitové přeřezání ocelové trubky DN do 25</t>
  </si>
  <si>
    <t>436288302</t>
  </si>
  <si>
    <t>Opravy vodovodního potrubí z ocelových trubek pozinkovaných závitových přeřezání ocelové trubky do DN 25</t>
  </si>
  <si>
    <t>https://podminky.urs.cz/item/CS_URS_2022_01/722130913</t>
  </si>
  <si>
    <t>55</t>
  </si>
  <si>
    <t>722131932</t>
  </si>
  <si>
    <t>Potrubí pozinkované závitové propojení potrubí DN 20</t>
  </si>
  <si>
    <t>690680424</t>
  </si>
  <si>
    <t>Opravy vodovodního potrubí z ocelových trubek pozinkovaných závitových propojení dosavadního potrubí DN 20</t>
  </si>
  <si>
    <t>https://podminky.urs.cz/item/CS_URS_2022_01/722131932</t>
  </si>
  <si>
    <t>56</t>
  </si>
  <si>
    <t>722131943</t>
  </si>
  <si>
    <t>Potrubí pozinkované závitové propojení potrubí svěrná spojka PN 16 DN 25 / G 3/4</t>
  </si>
  <si>
    <t>-1545868111</t>
  </si>
  <si>
    <t>Opravy vodovodního potrubí z ocelových trubek pozinkovaných závitových propojení dosavadního potrubí svěrnými spojkami PN 16 DN potrubí / G odbočky DN 25 / G 3/4</t>
  </si>
  <si>
    <t>https://podminky.urs.cz/item/CS_URS_2022_01/722131943</t>
  </si>
  <si>
    <t>57</t>
  </si>
  <si>
    <t>722170801</t>
  </si>
  <si>
    <t>Demontáž rozvodů vody z plastů D do 25</t>
  </si>
  <si>
    <t>-2122796153</t>
  </si>
  <si>
    <t>Demontáž rozvodů vody z plastů do Ø 25 mm</t>
  </si>
  <si>
    <t>https://podminky.urs.cz/item/CS_URS_2022_01/722170801</t>
  </si>
  <si>
    <t>1,2+1,2+0,6+0,6</t>
  </si>
  <si>
    <t>58</t>
  </si>
  <si>
    <t>722175002</t>
  </si>
  <si>
    <t>Potrubí vodovodní plastové PP-RCT svar polyfúze D 20x2,8 mm</t>
  </si>
  <si>
    <t>1588994385</t>
  </si>
  <si>
    <t>Potrubí z plastových trubek z polypropylenu PP-RCT svařovaných polyfúzně D 20 x 2,8</t>
  </si>
  <si>
    <t>https://podminky.urs.cz/item/CS_URS_2022_01/722175002</t>
  </si>
  <si>
    <t>7,3*1,1</t>
  </si>
  <si>
    <t>59</t>
  </si>
  <si>
    <t>722175003</t>
  </si>
  <si>
    <t>Potrubí vodovodní plastové PP-RCT svar polyfúze D 25x3,5 mm</t>
  </si>
  <si>
    <t>1723214673</t>
  </si>
  <si>
    <t>Potrubí z plastových trubek z polypropylenu PP-RCT svařovaných polyfúzně D 25 x 3,5</t>
  </si>
  <si>
    <t>https://podminky.urs.cz/item/CS_URS_2022_01/722175003</t>
  </si>
  <si>
    <t>5,6*1,1</t>
  </si>
  <si>
    <t>60</t>
  </si>
  <si>
    <t>722179191</t>
  </si>
  <si>
    <t>Příplatek k rozvodu vody z plastů za malý rozsah prací na zakázce do 20 m</t>
  </si>
  <si>
    <t>soubor</t>
  </si>
  <si>
    <t>-290625369</t>
  </si>
  <si>
    <t>Příplatek k ceně rozvody vody z plastů za práce malého rozsahu na zakázce do 20 m rozvodu</t>
  </si>
  <si>
    <t>https://podminky.urs.cz/item/CS_URS_2022_01/722179191</t>
  </si>
  <si>
    <t>61</t>
  </si>
  <si>
    <t>722181211</t>
  </si>
  <si>
    <t>Ochrana vodovodního potrubí přilepenými termoizolačními trubicemi z PE tl do 6 mm DN do 22 mm</t>
  </si>
  <si>
    <t>888488822</t>
  </si>
  <si>
    <t>Ochrana potrubí termoizolačními trubicemi z pěnového polyetylenu PE přilepenými v příčných a podélných spojích, tloušťky izolace do 6 mm, vnitřního průměru izolace DN do 22 mm</t>
  </si>
  <si>
    <t>https://podminky.urs.cz/item/CS_URS_2022_01/722181211</t>
  </si>
  <si>
    <t>62</t>
  </si>
  <si>
    <t>722181212</t>
  </si>
  <si>
    <t>Ochrana vodovodního potrubí přilepenými termoizolačními trubicemi z PE tl do 6 mm DN přes 22 do 32 mm</t>
  </si>
  <si>
    <t>946377220</t>
  </si>
  <si>
    <t>Ochrana potrubí termoizolačními trubicemi z pěnového polyetylenu PE přilepenými v příčných a podélných spojích, tloušťky izolace do 6 mm, vnitřního průměru izolace DN přes 22 do 32 mm</t>
  </si>
  <si>
    <t>https://podminky.urs.cz/item/CS_URS_2022_01/722181212</t>
  </si>
  <si>
    <t>63</t>
  </si>
  <si>
    <t>722190401</t>
  </si>
  <si>
    <t>Vyvedení a upevnění výpustku DN do 25</t>
  </si>
  <si>
    <t>-272571098</t>
  </si>
  <si>
    <t>Zřízení přípojek na potrubí vyvedení a upevnění výpustek do DN 25</t>
  </si>
  <si>
    <t>https://podminky.urs.cz/item/CS_URS_2022_01/722190401</t>
  </si>
  <si>
    <t>64</t>
  </si>
  <si>
    <t>722190901</t>
  </si>
  <si>
    <t>Uzavření nebo otevření vodovodního potrubí při opravách</t>
  </si>
  <si>
    <t>-1358594719</t>
  </si>
  <si>
    <t>Opravy ostatní uzavření nebo otevření vodovodního potrubí při opravách včetně vypuštění a napuštění</t>
  </si>
  <si>
    <t>https://podminky.urs.cz/item/CS_URS_2022_01/722190901</t>
  </si>
  <si>
    <t>65</t>
  </si>
  <si>
    <t>722220121</t>
  </si>
  <si>
    <t>Nástěnka pro baterii G 1/2" s jedním závitem</t>
  </si>
  <si>
    <t>pár</t>
  </si>
  <si>
    <t>1193715333</t>
  </si>
  <si>
    <t>Armatury s jedním závitem nástěnky pro baterii G 1/2"</t>
  </si>
  <si>
    <t>https://podminky.urs.cz/item/CS_URS_2022_01/722220121</t>
  </si>
  <si>
    <t>66</t>
  </si>
  <si>
    <t>722290226</t>
  </si>
  <si>
    <t>Zkouška těsnosti vodovodního potrubí závitového DN do 50</t>
  </si>
  <si>
    <t>32661645</t>
  </si>
  <si>
    <t>Zkoušky, proplach a desinfekce vodovodního potrubí zkoušky těsnosti vodovodního potrubí závitového do DN 50</t>
  </si>
  <si>
    <t>https://podminky.urs.cz/item/CS_URS_2022_01/722290226</t>
  </si>
  <si>
    <t>8,03+6,16</t>
  </si>
  <si>
    <t>67</t>
  </si>
  <si>
    <t>722290234</t>
  </si>
  <si>
    <t>Proplach a dezinfekce vodovodního potrubí DN do 80</t>
  </si>
  <si>
    <t>26332938</t>
  </si>
  <si>
    <t>Zkoušky, proplach a desinfekce vodovodního potrubí proplach a desinfekce vodovodního potrubí do DN 80</t>
  </si>
  <si>
    <t>https://podminky.urs.cz/item/CS_URS_2022_01/722290234</t>
  </si>
  <si>
    <t>68</t>
  </si>
  <si>
    <t>722290821</t>
  </si>
  <si>
    <t>Přemístění vnitrostaveništní demontovaných hmot pro vnitřní vodovod v objektech v do 6 m</t>
  </si>
  <si>
    <t>-2053076595</t>
  </si>
  <si>
    <t>Vnitrostaveništní přemístění vybouraných (demontovaných) hmot vnitřní vodovod vodorovně do 100 m v objektech výšky do 6 m</t>
  </si>
  <si>
    <t>https://podminky.urs.cz/item/CS_URS_2022_01/722290821</t>
  </si>
  <si>
    <t>69</t>
  </si>
  <si>
    <t>998722201</t>
  </si>
  <si>
    <t>Přesun hmot procentní pro vnitřní vodovod v objektech v do 6 m</t>
  </si>
  <si>
    <t>23501191</t>
  </si>
  <si>
    <t>Přesun hmot pro vnitřní vodovod stanovený procentní sazbou (%) z ceny vodorovná dopravní vzdálenost do 50 m v objektech výšky do 6 m</t>
  </si>
  <si>
    <t>https://podminky.urs.cz/item/CS_URS_2022_01/998722201</t>
  </si>
  <si>
    <t>725</t>
  </si>
  <si>
    <t>Zdravotechnika - zařizovací předměty</t>
  </si>
  <si>
    <t>70</t>
  </si>
  <si>
    <t>725210821</t>
  </si>
  <si>
    <t>Demontáž umyvadel bez výtokových armatur</t>
  </si>
  <si>
    <t>-1666384592</t>
  </si>
  <si>
    <t>Demontáž umyvadel bez výtokových armatur umyvadel</t>
  </si>
  <si>
    <t>https://podminky.urs.cz/item/CS_URS_2022_01/725210821</t>
  </si>
  <si>
    <t>71</t>
  </si>
  <si>
    <t>725210911</t>
  </si>
  <si>
    <t>Opravy umyvadel odmontování a zpětná montáž umyvadel bez výtokových armatur</t>
  </si>
  <si>
    <t>1224019840</t>
  </si>
  <si>
    <t>Opravy umyvadel odmontování umyvadla bez konzol a jeho zpětná montáž na původní konzoly bez výtokových armatur</t>
  </si>
  <si>
    <t>https://podminky.urs.cz/item/CS_URS_2022_01/725210911</t>
  </si>
  <si>
    <t>72</t>
  </si>
  <si>
    <t>725331211</t>
  </si>
  <si>
    <t>Výlevka bez výtokových armatur nerezová připevněná na zeď konzolou 450x550x300 mm</t>
  </si>
  <si>
    <t>-276800120</t>
  </si>
  <si>
    <t>Výlevky bez výtokových armatur a splachovací nádrže nerezové připevněné na zeď konzolou 450 x 550 x 300 mm</t>
  </si>
  <si>
    <t>https://podminky.urs.cz/item/CS_URS_2022_01/725331211</t>
  </si>
  <si>
    <t>73</t>
  </si>
  <si>
    <t>725813112</t>
  </si>
  <si>
    <t>Ventil rohový pračkový G 3/4"</t>
  </si>
  <si>
    <t>-1640937408</t>
  </si>
  <si>
    <t>Ventily rohové bez připojovací trubičky nebo flexi hadičky pračkové G 3/4"</t>
  </si>
  <si>
    <t>https://podminky.urs.cz/item/CS_URS_2022_01/725813112</t>
  </si>
  <si>
    <t>74</t>
  </si>
  <si>
    <t>725820801</t>
  </si>
  <si>
    <t>Demontáž baterie nástěnné do G 3 / 4</t>
  </si>
  <si>
    <t>-1219774809</t>
  </si>
  <si>
    <t>Demontáž baterií nástěnných do G 3/4</t>
  </si>
  <si>
    <t>https://podminky.urs.cz/item/CS_URS_2022_01/725820801</t>
  </si>
  <si>
    <t>75</t>
  </si>
  <si>
    <t>725821311</t>
  </si>
  <si>
    <t>Baterie dřezová nástěnná páková s otáčivým kulatým ústím a délkou ramínka 200 mm</t>
  </si>
  <si>
    <t>558157718</t>
  </si>
  <si>
    <t>Baterie dřezové nástěnné pákové s otáčivým kulatým ústím a délkou ramínka 200 mm</t>
  </si>
  <si>
    <t>https://podminky.urs.cz/item/CS_URS_2022_01/725821311</t>
  </si>
  <si>
    <t>76</t>
  </si>
  <si>
    <t>725860811</t>
  </si>
  <si>
    <t>Demontáž uzávěrů zápachu jednoduchých</t>
  </si>
  <si>
    <t>-930363570</t>
  </si>
  <si>
    <t>Demontáž zápachových uzávěrek pro zařizovací předměty jednoduchých</t>
  </si>
  <si>
    <t>https://podminky.urs.cz/item/CS_URS_2022_01/725860811</t>
  </si>
  <si>
    <t>77</t>
  </si>
  <si>
    <t>725861102</t>
  </si>
  <si>
    <t>Zápachová uzávěrka pro umyvadla DN 40</t>
  </si>
  <si>
    <t>2066070876</t>
  </si>
  <si>
    <t>Zápachové uzávěrky zařizovacích předmětů pro umyvadla DN 40</t>
  </si>
  <si>
    <t>https://podminky.urs.cz/item/CS_URS_2022_01/725861102</t>
  </si>
  <si>
    <t>78</t>
  </si>
  <si>
    <t>725862103</t>
  </si>
  <si>
    <t>Zápachová uzávěrka pro dřezy DN 40/50</t>
  </si>
  <si>
    <t>702092904</t>
  </si>
  <si>
    <t>Zápachové uzávěrky zařizovacích předmětů pro dřezy DN 40/50</t>
  </si>
  <si>
    <t>https://podminky.urs.cz/item/CS_URS_2022_01/725862103</t>
  </si>
  <si>
    <t>79</t>
  </si>
  <si>
    <t>725980123</t>
  </si>
  <si>
    <t>Dvířka 30/30</t>
  </si>
  <si>
    <t>1675357525</t>
  </si>
  <si>
    <t>https://podminky.urs.cz/item/CS_URS_2022_01/725980123</t>
  </si>
  <si>
    <t>80</t>
  </si>
  <si>
    <t>998725201</t>
  </si>
  <si>
    <t>Přesun hmot procentní pro zařizovací předměty v objektech v do 6 m</t>
  </si>
  <si>
    <t>-1614923219</t>
  </si>
  <si>
    <t>Přesun hmot pro zařizovací předměty stanovený procentní sazbou (%) z ceny vodorovná dopravní vzdálenost do 50 m v objektech výšky do 6 m</t>
  </si>
  <si>
    <t>https://podminky.urs.cz/item/CS_URS_2022_01/998725201</t>
  </si>
  <si>
    <t>727</t>
  </si>
  <si>
    <t>Zdravotechnika - požární ochrana</t>
  </si>
  <si>
    <t>81</t>
  </si>
  <si>
    <t>727212112</t>
  </si>
  <si>
    <t>Trubní ucpávka plastového potrubí bez izolace D 40 mm stěnou tl 100 mm požární odolnost EI 90-120</t>
  </si>
  <si>
    <t>-375862464</t>
  </si>
  <si>
    <t>Protipožární trubní ucpávky plastového potrubí prostup stěnou tloušťky 100 mm požární odolnost EI 90-120 D 40</t>
  </si>
  <si>
    <t>https://podminky.urs.cz/item/CS_URS_2022_01/727212112</t>
  </si>
  <si>
    <t>771</t>
  </si>
  <si>
    <t>Podlahy z dlaždic</t>
  </si>
  <si>
    <t>82</t>
  </si>
  <si>
    <t>771574228</t>
  </si>
  <si>
    <t>Montáž podlah keramických z dekorů lepených flexibilním lepidlem přes 35 do 45 ks/m2</t>
  </si>
  <si>
    <t>1355609015</t>
  </si>
  <si>
    <t>Montáž podlah z dlaždic keramických lepených flexibilním lepidlem maloformátových reliéfních nebo z dekorů přes 35 do 45 ks/m2</t>
  </si>
  <si>
    <t>https://podminky.urs.cz/item/CS_URS_2022_01/771574228</t>
  </si>
  <si>
    <t>83</t>
  </si>
  <si>
    <t>59761014</t>
  </si>
  <si>
    <t>dlažba keramická hutná reliéfní do interiéru přes 35 do 45ks/m2</t>
  </si>
  <si>
    <t>-440871169</t>
  </si>
  <si>
    <t>1,4*1,1 'Přepočtené koeficientem množství</t>
  </si>
  <si>
    <t>84</t>
  </si>
  <si>
    <t>771591112</t>
  </si>
  <si>
    <t>Izolace pod dlažbu nátěrem nebo stěrkou ve dvou vrstvách</t>
  </si>
  <si>
    <t>526993716</t>
  </si>
  <si>
    <t>Izolace podlahy pod dlažbu nátěrem nebo stěrkou ve dvou vrstvách</t>
  </si>
  <si>
    <t>https://podminky.urs.cz/item/CS_URS_2022_01/771591112</t>
  </si>
  <si>
    <t>85</t>
  </si>
  <si>
    <t>998771101</t>
  </si>
  <si>
    <t>Přesun hmot tonážní pro podlahy z dlaždic v objektech v do 6 m</t>
  </si>
  <si>
    <t>1257577173</t>
  </si>
  <si>
    <t>Přesun hmot pro podlahy z dlaždic stanovený z hmotnosti přesunovaného materiálu vodorovná dopravní vzdálenost do 50 m v objektech výšky do 6 m</t>
  </si>
  <si>
    <t>https://podminky.urs.cz/item/CS_URS_2022_01/998771101</t>
  </si>
  <si>
    <t>781</t>
  </si>
  <si>
    <t>Dokončovací práce - obklady</t>
  </si>
  <si>
    <t>86</t>
  </si>
  <si>
    <t>781121011</t>
  </si>
  <si>
    <t>Nátěr penetrační na stěnu</t>
  </si>
  <si>
    <t>-1575842487</t>
  </si>
  <si>
    <t>Příprava podkladu před provedením obkladu nátěr penetrační na stěnu</t>
  </si>
  <si>
    <t>https://podminky.urs.cz/item/CS_URS_2022_01/781121011</t>
  </si>
  <si>
    <t>(1,1+0,4+0,4)*0,5</t>
  </si>
  <si>
    <t>87</t>
  </si>
  <si>
    <t>781161021</t>
  </si>
  <si>
    <t>Montáž profilu ukončujícího rohového nebo vanového</t>
  </si>
  <si>
    <t>590859749</t>
  </si>
  <si>
    <t>Příprava podkladu před provedením obkladu montáž profilu ukončujícího profilu rohového, vanového</t>
  </si>
  <si>
    <t>https://podminky.urs.cz/item/CS_URS_2022_01/781161021</t>
  </si>
  <si>
    <t>88</t>
  </si>
  <si>
    <t>28342001</t>
  </si>
  <si>
    <t>lišta ukončovací pro obklady profilovaná v barvě</t>
  </si>
  <si>
    <t>1789882550</t>
  </si>
  <si>
    <t>1*1,1 'Přepočtené koeficientem množství</t>
  </si>
  <si>
    <t>89</t>
  </si>
  <si>
    <t>781474113</t>
  </si>
  <si>
    <t>Montáž obkladů vnitřních keramických hladkých přes 12 do 19 ks/m2 lepených flexibilním lepidlem</t>
  </si>
  <si>
    <t>-894693773</t>
  </si>
  <si>
    <t>Montáž obkladů vnitřních stěn z dlaždic keramických lepených flexibilním lepidlem maloformátových hladkých přes 12 do 19 ks/m2</t>
  </si>
  <si>
    <t>https://podminky.urs.cz/item/CS_URS_2022_01/781474113</t>
  </si>
  <si>
    <t>90</t>
  </si>
  <si>
    <t>59761071</t>
  </si>
  <si>
    <t>obklad keramický hladký přes 12 do 19ks/m2</t>
  </si>
  <si>
    <t>219212446</t>
  </si>
  <si>
    <t>91</t>
  </si>
  <si>
    <t>998781101</t>
  </si>
  <si>
    <t>Přesun hmot tonážní pro obklady keramické v objektech v do 6 m</t>
  </si>
  <si>
    <t>-2029512409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</si>
  <si>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</si>
  <si>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</si>
  <si>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HZS</t>
  </si>
  <si>
    <t>Hodinové zúčtovací sazby</t>
  </si>
  <si>
    <t>92</t>
  </si>
  <si>
    <t>HZS1301</t>
  </si>
  <si>
    <t>Hodinová zúčtovací sazba zedník</t>
  </si>
  <si>
    <t>hod</t>
  </si>
  <si>
    <t>512</t>
  </si>
  <si>
    <t>-1877376562</t>
  </si>
  <si>
    <t>Hodinové zúčtovací sazby profesí HSV provádění konstrukcí zedník</t>
  </si>
  <si>
    <t>https://podminky.urs.cz/item/CS_URS_2022_01/HZS1301</t>
  </si>
  <si>
    <t>93</t>
  </si>
  <si>
    <t>HZS2211</t>
  </si>
  <si>
    <t>Hodinová zúčtovací sazba instalatér</t>
  </si>
  <si>
    <t>137790198</t>
  </si>
  <si>
    <t>Hodinové zúčtovací sazby profesí PSV provádění stavebních instalací instalatér</t>
  </si>
  <si>
    <t>https://podminky.urs.cz/item/CS_URS_2022_01/HZS2211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</si>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</sst>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0235212" TargetMode="External" /><Relationship Id="rId2" Type="http://schemas.openxmlformats.org/officeDocument/2006/relationships/hyperlink" Target="https://podminky.urs.cz/item/CS_URS_2022_01/411388621" TargetMode="External" /><Relationship Id="rId3" Type="http://schemas.openxmlformats.org/officeDocument/2006/relationships/hyperlink" Target="https://podminky.urs.cz/item/CS_URS_2022_01/612325101" TargetMode="External" /><Relationship Id="rId4" Type="http://schemas.openxmlformats.org/officeDocument/2006/relationships/hyperlink" Target="https://podminky.urs.cz/item/CS_URS_2022_01/612325102" TargetMode="External" /><Relationship Id="rId5" Type="http://schemas.openxmlformats.org/officeDocument/2006/relationships/hyperlink" Target="https://podminky.urs.cz/item/CS_URS_2022_01/612325111" TargetMode="External" /><Relationship Id="rId6" Type="http://schemas.openxmlformats.org/officeDocument/2006/relationships/hyperlink" Target="https://podminky.urs.cz/item/CS_URS_2022_01/612325112" TargetMode="External" /><Relationship Id="rId7" Type="http://schemas.openxmlformats.org/officeDocument/2006/relationships/hyperlink" Target="https://podminky.urs.cz/item/CS_URS_2022_01/631311135" TargetMode="External" /><Relationship Id="rId8" Type="http://schemas.openxmlformats.org/officeDocument/2006/relationships/hyperlink" Target="https://podminky.urs.cz/item/CS_URS_2022_01/631341162" TargetMode="External" /><Relationship Id="rId9" Type="http://schemas.openxmlformats.org/officeDocument/2006/relationships/hyperlink" Target="https://podminky.urs.cz/item/CS_URS_2022_01/935932111" TargetMode="External" /><Relationship Id="rId10" Type="http://schemas.openxmlformats.org/officeDocument/2006/relationships/hyperlink" Target="https://podminky.urs.cz/item/CS_URS_2022_01/935932632" TargetMode="External" /><Relationship Id="rId11" Type="http://schemas.openxmlformats.org/officeDocument/2006/relationships/hyperlink" Target="https://podminky.urs.cz/item/CS_URS_2022_01/949121111" TargetMode="External" /><Relationship Id="rId12" Type="http://schemas.openxmlformats.org/officeDocument/2006/relationships/hyperlink" Target="https://podminky.urs.cz/item/CS_URS_2022_01/949121211" TargetMode="External" /><Relationship Id="rId13" Type="http://schemas.openxmlformats.org/officeDocument/2006/relationships/hyperlink" Target="https://podminky.urs.cz/item/CS_URS_2022_01/949121811" TargetMode="External" /><Relationship Id="rId14" Type="http://schemas.openxmlformats.org/officeDocument/2006/relationships/hyperlink" Target="https://podminky.urs.cz/item/CS_URS_2022_01/965042231" TargetMode="External" /><Relationship Id="rId15" Type="http://schemas.openxmlformats.org/officeDocument/2006/relationships/hyperlink" Target="https://podminky.urs.cz/item/CS_URS_2022_01/965081113" TargetMode="External" /><Relationship Id="rId16" Type="http://schemas.openxmlformats.org/officeDocument/2006/relationships/hyperlink" Target="https://podminky.urs.cz/item/CS_URS_2022_01/969041111" TargetMode="External" /><Relationship Id="rId17" Type="http://schemas.openxmlformats.org/officeDocument/2006/relationships/hyperlink" Target="https://podminky.urs.cz/item/CS_URS_2022_01/971033231" TargetMode="External" /><Relationship Id="rId18" Type="http://schemas.openxmlformats.org/officeDocument/2006/relationships/hyperlink" Target="https://podminky.urs.cz/item/CS_URS_2022_01/9720541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74031155" TargetMode="External" /><Relationship Id="rId21" Type="http://schemas.openxmlformats.org/officeDocument/2006/relationships/hyperlink" Target="https://podminky.urs.cz/item/CS_URS_2022_01/974031164" TargetMode="External" /><Relationship Id="rId22" Type="http://schemas.openxmlformats.org/officeDocument/2006/relationships/hyperlink" Target="https://podminky.urs.cz/item/CS_URS_2022_01/977311112" TargetMode="External" /><Relationship Id="rId23" Type="http://schemas.openxmlformats.org/officeDocument/2006/relationships/hyperlink" Target="https://podminky.urs.cz/item/CS_URS_2022_01/997013111" TargetMode="External" /><Relationship Id="rId24" Type="http://schemas.openxmlformats.org/officeDocument/2006/relationships/hyperlink" Target="https://podminky.urs.cz/item/CS_URS_2022_01/997013501" TargetMode="External" /><Relationship Id="rId25" Type="http://schemas.openxmlformats.org/officeDocument/2006/relationships/hyperlink" Target="https://podminky.urs.cz/item/CS_URS_2022_01/997013509" TargetMode="External" /><Relationship Id="rId26" Type="http://schemas.openxmlformats.org/officeDocument/2006/relationships/hyperlink" Target="https://podminky.urs.cz/item/CS_URS_2022_01/997013609" TargetMode="External" /><Relationship Id="rId27" Type="http://schemas.openxmlformats.org/officeDocument/2006/relationships/hyperlink" Target="https://podminky.urs.cz/item/CS_URS_2022_01/998012101" TargetMode="External" /><Relationship Id="rId28" Type="http://schemas.openxmlformats.org/officeDocument/2006/relationships/hyperlink" Target="https://podminky.urs.cz/item/CS_URS_2022_01/711191101" TargetMode="External" /><Relationship Id="rId29" Type="http://schemas.openxmlformats.org/officeDocument/2006/relationships/hyperlink" Target="https://podminky.urs.cz/item/CS_URS_2022_01/998711201" TargetMode="External" /><Relationship Id="rId30" Type="http://schemas.openxmlformats.org/officeDocument/2006/relationships/hyperlink" Target="https://podminky.urs.cz/item/CS_URS_2022_01/721100902" TargetMode="External" /><Relationship Id="rId31" Type="http://schemas.openxmlformats.org/officeDocument/2006/relationships/hyperlink" Target="https://podminky.urs.cz/item/CS_URS_2022_01/721170972" TargetMode="External" /><Relationship Id="rId32" Type="http://schemas.openxmlformats.org/officeDocument/2006/relationships/hyperlink" Target="https://podminky.urs.cz/item/CS_URS_2022_01/721171803" TargetMode="External" /><Relationship Id="rId33" Type="http://schemas.openxmlformats.org/officeDocument/2006/relationships/hyperlink" Target="https://podminky.urs.cz/item/CS_URS_2022_01/721171912" TargetMode="External" /><Relationship Id="rId34" Type="http://schemas.openxmlformats.org/officeDocument/2006/relationships/hyperlink" Target="https://podminky.urs.cz/item/CS_URS_2022_01/721174024" TargetMode="External" /><Relationship Id="rId35" Type="http://schemas.openxmlformats.org/officeDocument/2006/relationships/hyperlink" Target="https://podminky.urs.cz/item/CS_URS_2022_01/721174042" TargetMode="External" /><Relationship Id="rId36" Type="http://schemas.openxmlformats.org/officeDocument/2006/relationships/hyperlink" Target="https://podminky.urs.cz/item/CS_URS_2022_01/721174043" TargetMode="External" /><Relationship Id="rId37" Type="http://schemas.openxmlformats.org/officeDocument/2006/relationships/hyperlink" Target="https://podminky.urs.cz/item/CS_URS_2022_01/721174044" TargetMode="External" /><Relationship Id="rId38" Type="http://schemas.openxmlformats.org/officeDocument/2006/relationships/hyperlink" Target="https://podminky.urs.cz/item/CS_URS_2022_01/721175204" TargetMode="External" /><Relationship Id="rId39" Type="http://schemas.openxmlformats.org/officeDocument/2006/relationships/hyperlink" Target="https://podminky.urs.cz/item/CS_URS_2022_01/721194103" TargetMode="External" /><Relationship Id="rId40" Type="http://schemas.openxmlformats.org/officeDocument/2006/relationships/hyperlink" Target="https://podminky.urs.cz/item/CS_URS_2022_01/721194104" TargetMode="External" /><Relationship Id="rId41" Type="http://schemas.openxmlformats.org/officeDocument/2006/relationships/hyperlink" Target="https://podminky.urs.cz/item/CS_URS_2022_01/721194105" TargetMode="External" /><Relationship Id="rId42" Type="http://schemas.openxmlformats.org/officeDocument/2006/relationships/hyperlink" Target="https://podminky.urs.cz/item/CS_URS_2022_01/721220801" TargetMode="External" /><Relationship Id="rId43" Type="http://schemas.openxmlformats.org/officeDocument/2006/relationships/hyperlink" Target="https://podminky.urs.cz/item/CS_URS_2022_01/721226512" TargetMode="External" /><Relationship Id="rId44" Type="http://schemas.openxmlformats.org/officeDocument/2006/relationships/hyperlink" Target="https://podminky.urs.cz/item/CS_URS_2022_01/721290111" TargetMode="External" /><Relationship Id="rId45" Type="http://schemas.openxmlformats.org/officeDocument/2006/relationships/hyperlink" Target="https://podminky.urs.cz/item/CS_URS_2022_01/721290821" TargetMode="External" /><Relationship Id="rId46" Type="http://schemas.openxmlformats.org/officeDocument/2006/relationships/hyperlink" Target="https://podminky.urs.cz/item/CS_URS_2022_01/998721201" TargetMode="External" /><Relationship Id="rId47" Type="http://schemas.openxmlformats.org/officeDocument/2006/relationships/hyperlink" Target="https://podminky.urs.cz/item/CS_URS_2022_01/722130801" TargetMode="External" /><Relationship Id="rId48" Type="http://schemas.openxmlformats.org/officeDocument/2006/relationships/hyperlink" Target="https://podminky.urs.cz/item/CS_URS_2022_01/722130913" TargetMode="External" /><Relationship Id="rId49" Type="http://schemas.openxmlformats.org/officeDocument/2006/relationships/hyperlink" Target="https://podminky.urs.cz/item/CS_URS_2022_01/722131932" TargetMode="External" /><Relationship Id="rId50" Type="http://schemas.openxmlformats.org/officeDocument/2006/relationships/hyperlink" Target="https://podminky.urs.cz/item/CS_URS_2022_01/722131943" TargetMode="External" /><Relationship Id="rId51" Type="http://schemas.openxmlformats.org/officeDocument/2006/relationships/hyperlink" Target="https://podminky.urs.cz/item/CS_URS_2022_01/722170801" TargetMode="External" /><Relationship Id="rId52" Type="http://schemas.openxmlformats.org/officeDocument/2006/relationships/hyperlink" Target="https://podminky.urs.cz/item/CS_URS_2022_01/722175002" TargetMode="External" /><Relationship Id="rId53" Type="http://schemas.openxmlformats.org/officeDocument/2006/relationships/hyperlink" Target="https://podminky.urs.cz/item/CS_URS_2022_01/722175003" TargetMode="External" /><Relationship Id="rId54" Type="http://schemas.openxmlformats.org/officeDocument/2006/relationships/hyperlink" Target="https://podminky.urs.cz/item/CS_URS_2022_01/722179191" TargetMode="External" /><Relationship Id="rId55" Type="http://schemas.openxmlformats.org/officeDocument/2006/relationships/hyperlink" Target="https://podminky.urs.cz/item/CS_URS_2022_01/722181211" TargetMode="External" /><Relationship Id="rId56" Type="http://schemas.openxmlformats.org/officeDocument/2006/relationships/hyperlink" Target="https://podminky.urs.cz/item/CS_URS_2022_01/722181212" TargetMode="External" /><Relationship Id="rId57" Type="http://schemas.openxmlformats.org/officeDocument/2006/relationships/hyperlink" Target="https://podminky.urs.cz/item/CS_URS_2022_01/722190401" TargetMode="External" /><Relationship Id="rId58" Type="http://schemas.openxmlformats.org/officeDocument/2006/relationships/hyperlink" Target="https://podminky.urs.cz/item/CS_URS_2022_01/722190901" TargetMode="External" /><Relationship Id="rId59" Type="http://schemas.openxmlformats.org/officeDocument/2006/relationships/hyperlink" Target="https://podminky.urs.cz/item/CS_URS_2022_01/722220121" TargetMode="External" /><Relationship Id="rId60" Type="http://schemas.openxmlformats.org/officeDocument/2006/relationships/hyperlink" Target="https://podminky.urs.cz/item/CS_URS_2022_01/722290226" TargetMode="External" /><Relationship Id="rId61" Type="http://schemas.openxmlformats.org/officeDocument/2006/relationships/hyperlink" Target="https://podminky.urs.cz/item/CS_URS_2022_01/722290234" TargetMode="External" /><Relationship Id="rId62" Type="http://schemas.openxmlformats.org/officeDocument/2006/relationships/hyperlink" Target="https://podminky.urs.cz/item/CS_URS_2022_01/722290821" TargetMode="External" /><Relationship Id="rId63" Type="http://schemas.openxmlformats.org/officeDocument/2006/relationships/hyperlink" Target="https://podminky.urs.cz/item/CS_URS_2022_01/998722201" TargetMode="External" /><Relationship Id="rId64" Type="http://schemas.openxmlformats.org/officeDocument/2006/relationships/hyperlink" Target="https://podminky.urs.cz/item/CS_URS_2022_01/725210821" TargetMode="External" /><Relationship Id="rId65" Type="http://schemas.openxmlformats.org/officeDocument/2006/relationships/hyperlink" Target="https://podminky.urs.cz/item/CS_URS_2022_01/725210911" TargetMode="External" /><Relationship Id="rId66" Type="http://schemas.openxmlformats.org/officeDocument/2006/relationships/hyperlink" Target="https://podminky.urs.cz/item/CS_URS_2022_01/725331211" TargetMode="External" /><Relationship Id="rId67" Type="http://schemas.openxmlformats.org/officeDocument/2006/relationships/hyperlink" Target="https://podminky.urs.cz/item/CS_URS_2022_01/725813112" TargetMode="External" /><Relationship Id="rId68" Type="http://schemas.openxmlformats.org/officeDocument/2006/relationships/hyperlink" Target="https://podminky.urs.cz/item/CS_URS_2022_01/725820801" TargetMode="External" /><Relationship Id="rId69" Type="http://schemas.openxmlformats.org/officeDocument/2006/relationships/hyperlink" Target="https://podminky.urs.cz/item/CS_URS_2022_01/725821311" TargetMode="External" /><Relationship Id="rId70" Type="http://schemas.openxmlformats.org/officeDocument/2006/relationships/hyperlink" Target="https://podminky.urs.cz/item/CS_URS_2022_01/725860811" TargetMode="External" /><Relationship Id="rId71" Type="http://schemas.openxmlformats.org/officeDocument/2006/relationships/hyperlink" Target="https://podminky.urs.cz/item/CS_URS_2022_01/725861102" TargetMode="External" /><Relationship Id="rId72" Type="http://schemas.openxmlformats.org/officeDocument/2006/relationships/hyperlink" Target="https://podminky.urs.cz/item/CS_URS_2022_01/725862103" TargetMode="External" /><Relationship Id="rId73" Type="http://schemas.openxmlformats.org/officeDocument/2006/relationships/hyperlink" Target="https://podminky.urs.cz/item/CS_URS_2022_01/725980123" TargetMode="External" /><Relationship Id="rId74" Type="http://schemas.openxmlformats.org/officeDocument/2006/relationships/hyperlink" Target="https://podminky.urs.cz/item/CS_URS_2022_01/998725201" TargetMode="External" /><Relationship Id="rId75" Type="http://schemas.openxmlformats.org/officeDocument/2006/relationships/hyperlink" Target="https://podminky.urs.cz/item/CS_URS_2022_01/727212112" TargetMode="External" /><Relationship Id="rId76" Type="http://schemas.openxmlformats.org/officeDocument/2006/relationships/hyperlink" Target="https://podminky.urs.cz/item/CS_URS_2022_01/771574228" TargetMode="External" /><Relationship Id="rId77" Type="http://schemas.openxmlformats.org/officeDocument/2006/relationships/hyperlink" Target="https://podminky.urs.cz/item/CS_URS_2022_01/771591112" TargetMode="External" /><Relationship Id="rId78" Type="http://schemas.openxmlformats.org/officeDocument/2006/relationships/hyperlink" Target="https://podminky.urs.cz/item/CS_URS_2022_01/998771101" TargetMode="External" /><Relationship Id="rId79" Type="http://schemas.openxmlformats.org/officeDocument/2006/relationships/hyperlink" Target="https://podminky.urs.cz/item/CS_URS_2022_01/781121011" TargetMode="External" /><Relationship Id="rId80" Type="http://schemas.openxmlformats.org/officeDocument/2006/relationships/hyperlink" Target="https://podminky.urs.cz/item/CS_URS_2022_01/781161021" TargetMode="External" /><Relationship Id="rId81" Type="http://schemas.openxmlformats.org/officeDocument/2006/relationships/hyperlink" Target="https://podminky.urs.cz/item/CS_URS_2022_01/781474113" TargetMode="External" /><Relationship Id="rId82" Type="http://schemas.openxmlformats.org/officeDocument/2006/relationships/hyperlink" Target="https://podminky.urs.cz/item/CS_URS_2022_01/998781101" TargetMode="External" /><Relationship Id="rId83" Type="http://schemas.openxmlformats.org/officeDocument/2006/relationships/hyperlink" Target="https://podminky.urs.cz/item/CS_URS_2022_01/HZS1301" TargetMode="External" /><Relationship Id="rId84" Type="http://schemas.openxmlformats.org/officeDocument/2006/relationships/hyperlink" Target="https://podminky.urs.cz/item/CS_URS_2022_01/HZS2211" TargetMode="External" /><Relationship Id="rId8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294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ZŠ Vančurova Hodonín - rekonstrukce elektroinstalace - III.etapa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Hodonín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17. 3. 2022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Hodonín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Ing. Padalíková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Padalíková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'294-1 - D.1.4.4 Zdravotně...'!J30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'294-1 - D.1.4.4 Zdravotně...'!P95</f>
        <v>0</v>
      </c>
      <c r="AV55" s="120">
        <f>'294-1 - D.1.4.4 Zdravotně...'!J33</f>
        <v>0</v>
      </c>
      <c r="AW55" s="120">
        <f>'294-1 - D.1.4.4 Zdravotně...'!J34</f>
        <v>0</v>
      </c>
      <c r="AX55" s="120">
        <f>'294-1 - D.1.4.4 Zdravotně...'!J35</f>
        <v>0</v>
      </c>
      <c r="AY55" s="120">
        <f>'294-1 - D.1.4.4 Zdravotně...'!J36</f>
        <v>0</v>
      </c>
      <c r="AZ55" s="120">
        <f>'294-1 - D.1.4.4 Zdravotně...'!F33</f>
        <v>0</v>
      </c>
      <c r="BA55" s="120">
        <f>'294-1 - D.1.4.4 Zdravotně...'!F34</f>
        <v>0</v>
      </c>
      <c r="BB55" s="120">
        <f>'294-1 - D.1.4.4 Zdravotně...'!F35</f>
        <v>0</v>
      </c>
      <c r="BC55" s="120">
        <f>'294-1 - D.1.4.4 Zdravotně...'!F36</f>
        <v>0</v>
      </c>
      <c r="BD55" s="122">
        <f>'294-1 - D.1.4.4 Zdravotně...'!F37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9dxDm2r0heXGFeRgeUCL4+cI8Qq04bTLRLAVh/zDpcbj0iGzLIh0dQg1cLL5rX32TKEu/dikjL6Tg8JcEGcjvA==" hashValue="OzuWy9nmHQ1tFQmqm6QQND+rGXia9lmeM28sMD0QjVSeAoaZ6m8eCAhz64ilQG9ARON8WXQASeoI7OmpubCkn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94-1 - D.1.4.4 Zdravotně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83</v>
      </c>
    </row>
    <row r="4" s="1" customFormat="1" ht="24.96" customHeight="1">
      <c r="B4" s="20"/>
      <c r="D4" s="126" t="s">
        <v>84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stavby'!K6</f>
        <v>ZŠ Vančurova Hodonín - rekonstrukce elektroinstalace - III.etapa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85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86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28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22</v>
      </c>
      <c r="E12" s="38"/>
      <c r="F12" s="132" t="s">
        <v>23</v>
      </c>
      <c r="G12" s="38"/>
      <c r="H12" s="38"/>
      <c r="I12" s="128" t="s">
        <v>24</v>
      </c>
      <c r="J12" s="133" t="str">
        <f>'Rekapitulace stavby'!AN8</f>
        <v>17. 3. 2022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26</v>
      </c>
      <c r="E14" s="38"/>
      <c r="F14" s="38"/>
      <c r="G14" s="38"/>
      <c r="H14" s="38"/>
      <c r="I14" s="128" t="s">
        <v>27</v>
      </c>
      <c r="J14" s="132" t="s">
        <v>28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29</v>
      </c>
      <c r="F15" s="38"/>
      <c r="G15" s="38"/>
      <c r="H15" s="38"/>
      <c r="I15" s="128" t="s">
        <v>30</v>
      </c>
      <c r="J15" s="132" t="s">
        <v>28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31</v>
      </c>
      <c r="E17" s="38"/>
      <c r="F17" s="38"/>
      <c r="G17" s="38"/>
      <c r="H17" s="38"/>
      <c r="I17" s="128" t="s">
        <v>27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30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33</v>
      </c>
      <c r="E20" s="38"/>
      <c r="F20" s="38"/>
      <c r="G20" s="38"/>
      <c r="H20" s="38"/>
      <c r="I20" s="128" t="s">
        <v>27</v>
      </c>
      <c r="J20" s="132" t="s">
        <v>28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34</v>
      </c>
      <c r="F21" s="38"/>
      <c r="G21" s="38"/>
      <c r="H21" s="38"/>
      <c r="I21" s="128" t="s">
        <v>30</v>
      </c>
      <c r="J21" s="132" t="s">
        <v>28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36</v>
      </c>
      <c r="E23" s="38"/>
      <c r="F23" s="38"/>
      <c r="G23" s="38"/>
      <c r="H23" s="38"/>
      <c r="I23" s="128" t="s">
        <v>27</v>
      </c>
      <c r="J23" s="132" t="s">
        <v>28</v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">
        <v>34</v>
      </c>
      <c r="F24" s="38"/>
      <c r="G24" s="38"/>
      <c r="H24" s="38"/>
      <c r="I24" s="128" t="s">
        <v>30</v>
      </c>
      <c r="J24" s="132" t="s">
        <v>28</v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37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4"/>
      <c r="B27" s="135"/>
      <c r="C27" s="134"/>
      <c r="D27" s="134"/>
      <c r="E27" s="136" t="s">
        <v>87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39</v>
      </c>
      <c r="E30" s="38"/>
      <c r="F30" s="38"/>
      <c r="G30" s="38"/>
      <c r="H30" s="38"/>
      <c r="I30" s="38"/>
      <c r="J30" s="140">
        <f>ROUND(J95,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41</v>
      </c>
      <c r="G32" s="38"/>
      <c r="H32" s="38"/>
      <c r="I32" s="141" t="s">
        <v>40</v>
      </c>
      <c r="J32" s="141" t="s">
        <v>42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43</v>
      </c>
      <c r="E33" s="128" t="s">
        <v>44</v>
      </c>
      <c r="F33" s="143">
        <f>ROUND((SUM(BE95:BE422)),  2)</f>
        <v>0</v>
      </c>
      <c r="G33" s="38"/>
      <c r="H33" s="38"/>
      <c r="I33" s="144">
        <v>0.20999999999999999</v>
      </c>
      <c r="J33" s="143">
        <f>ROUND(((SUM(BE95:BE422))*I33),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45</v>
      </c>
      <c r="F34" s="143">
        <f>ROUND((SUM(BF95:BF422)),  2)</f>
        <v>0</v>
      </c>
      <c r="G34" s="38"/>
      <c r="H34" s="38"/>
      <c r="I34" s="144">
        <v>0.14999999999999999</v>
      </c>
      <c r="J34" s="143">
        <f>ROUND(((SUM(BF95:BF422))*I34),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46</v>
      </c>
      <c r="F35" s="143">
        <f>ROUND((SUM(BG95:BG422)),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47</v>
      </c>
      <c r="F36" s="143">
        <f>ROUND((SUM(BH95:BH422)),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48</v>
      </c>
      <c r="F37" s="143">
        <f>ROUND((SUM(BI95:BI422)),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49</v>
      </c>
      <c r="E39" s="147"/>
      <c r="F39" s="147"/>
      <c r="G39" s="148" t="s">
        <v>50</v>
      </c>
      <c r="H39" s="149" t="s">
        <v>51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ZŠ Vančurova Hodonín - rekonstrukce elektroinstalace - III.etapa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294-1 - D.1.4.4 Zdravotně technické instalace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Hodonín</v>
      </c>
      <c r="G52" s="40"/>
      <c r="H52" s="40"/>
      <c r="I52" s="32" t="s">
        <v>24</v>
      </c>
      <c r="J52" s="72" t="str">
        <f>IF(J12="","",J12)</f>
        <v>17. 3. 2022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Město Hodonín</v>
      </c>
      <c r="G54" s="40"/>
      <c r="H54" s="40"/>
      <c r="I54" s="32" t="s">
        <v>33</v>
      </c>
      <c r="J54" s="36" t="str">
        <f>E21</f>
        <v>Ing. Padalíková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Padalíková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71</v>
      </c>
      <c r="D59" s="40"/>
      <c r="E59" s="40"/>
      <c r="F59" s="40"/>
      <c r="G59" s="40"/>
      <c r="H59" s="40"/>
      <c r="I59" s="40"/>
      <c r="J59" s="102">
        <f>J95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61"/>
      <c r="C60" s="162"/>
      <c r="D60" s="163" t="s">
        <v>92</v>
      </c>
      <c r="E60" s="164"/>
      <c r="F60" s="164"/>
      <c r="G60" s="164"/>
      <c r="H60" s="164"/>
      <c r="I60" s="164"/>
      <c r="J60" s="165">
        <f>J96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93</v>
      </c>
      <c r="E61" s="170"/>
      <c r="F61" s="170"/>
      <c r="G61" s="170"/>
      <c r="H61" s="170"/>
      <c r="I61" s="170"/>
      <c r="J61" s="171">
        <f>J97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94</v>
      </c>
      <c r="E62" s="170"/>
      <c r="F62" s="170"/>
      <c r="G62" s="170"/>
      <c r="H62" s="170"/>
      <c r="I62" s="170"/>
      <c r="J62" s="171">
        <f>J101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95</v>
      </c>
      <c r="E63" s="170"/>
      <c r="F63" s="170"/>
      <c r="G63" s="170"/>
      <c r="H63" s="170"/>
      <c r="I63" s="170"/>
      <c r="J63" s="171">
        <f>J105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96</v>
      </c>
      <c r="E64" s="170"/>
      <c r="F64" s="170"/>
      <c r="G64" s="170"/>
      <c r="H64" s="170"/>
      <c r="I64" s="170"/>
      <c r="J64" s="171">
        <f>J130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97</v>
      </c>
      <c r="E65" s="170"/>
      <c r="F65" s="170"/>
      <c r="G65" s="170"/>
      <c r="H65" s="170"/>
      <c r="I65" s="170"/>
      <c r="J65" s="171">
        <f>J190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98</v>
      </c>
      <c r="E66" s="170"/>
      <c r="F66" s="170"/>
      <c r="G66" s="170"/>
      <c r="H66" s="170"/>
      <c r="I66" s="170"/>
      <c r="J66" s="171">
        <f>J204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1"/>
      <c r="C67" s="162"/>
      <c r="D67" s="163" t="s">
        <v>99</v>
      </c>
      <c r="E67" s="164"/>
      <c r="F67" s="164"/>
      <c r="G67" s="164"/>
      <c r="H67" s="164"/>
      <c r="I67" s="164"/>
      <c r="J67" s="165">
        <f>J208</f>
        <v>0</v>
      </c>
      <c r="K67" s="162"/>
      <c r="L67" s="166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7"/>
      <c r="C68" s="168"/>
      <c r="D68" s="169" t="s">
        <v>100</v>
      </c>
      <c r="E68" s="170"/>
      <c r="F68" s="170"/>
      <c r="G68" s="170"/>
      <c r="H68" s="170"/>
      <c r="I68" s="170"/>
      <c r="J68" s="171">
        <f>J209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101</v>
      </c>
      <c r="E69" s="170"/>
      <c r="F69" s="170"/>
      <c r="G69" s="170"/>
      <c r="H69" s="170"/>
      <c r="I69" s="170"/>
      <c r="J69" s="171">
        <f>J219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102</v>
      </c>
      <c r="E70" s="170"/>
      <c r="F70" s="170"/>
      <c r="G70" s="170"/>
      <c r="H70" s="170"/>
      <c r="I70" s="170"/>
      <c r="J70" s="171">
        <f>J286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7"/>
      <c r="C71" s="168"/>
      <c r="D71" s="169" t="s">
        <v>103</v>
      </c>
      <c r="E71" s="170"/>
      <c r="F71" s="170"/>
      <c r="G71" s="170"/>
      <c r="H71" s="170"/>
      <c r="I71" s="170"/>
      <c r="J71" s="171">
        <f>J344</f>
        <v>0</v>
      </c>
      <c r="K71" s="168"/>
      <c r="L71" s="17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7"/>
      <c r="C72" s="168"/>
      <c r="D72" s="169" t="s">
        <v>104</v>
      </c>
      <c r="E72" s="170"/>
      <c r="F72" s="170"/>
      <c r="G72" s="170"/>
      <c r="H72" s="170"/>
      <c r="I72" s="170"/>
      <c r="J72" s="171">
        <f>J378</f>
        <v>0</v>
      </c>
      <c r="K72" s="168"/>
      <c r="L72" s="17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7"/>
      <c r="C73" s="168"/>
      <c r="D73" s="169" t="s">
        <v>105</v>
      </c>
      <c r="E73" s="170"/>
      <c r="F73" s="170"/>
      <c r="G73" s="170"/>
      <c r="H73" s="170"/>
      <c r="I73" s="170"/>
      <c r="J73" s="171">
        <f>J382</f>
        <v>0</v>
      </c>
      <c r="K73" s="168"/>
      <c r="L73" s="17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7"/>
      <c r="C74" s="168"/>
      <c r="D74" s="169" t="s">
        <v>106</v>
      </c>
      <c r="E74" s="170"/>
      <c r="F74" s="170"/>
      <c r="G74" s="170"/>
      <c r="H74" s="170"/>
      <c r="I74" s="170"/>
      <c r="J74" s="171">
        <f>J396</f>
        <v>0</v>
      </c>
      <c r="K74" s="168"/>
      <c r="L74" s="17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1"/>
      <c r="C75" s="162"/>
      <c r="D75" s="163" t="s">
        <v>107</v>
      </c>
      <c r="E75" s="164"/>
      <c r="F75" s="164"/>
      <c r="G75" s="164"/>
      <c r="H75" s="164"/>
      <c r="I75" s="164"/>
      <c r="J75" s="165">
        <f>J416</f>
        <v>0</v>
      </c>
      <c r="K75" s="162"/>
      <c r="L75" s="166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13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56" t="str">
        <f>E7</f>
        <v>ZŠ Vančurova Hodonín - rekonstrukce elektroinstalace - III.etapa</v>
      </c>
      <c r="F85" s="32"/>
      <c r="G85" s="32"/>
      <c r="H85" s="32"/>
      <c r="I85" s="40"/>
      <c r="J85" s="40"/>
      <c r="K85" s="40"/>
      <c r="L85" s="13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13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E9</f>
        <v>294-1 - D.1.4.4 Zdravotně technické instalace</v>
      </c>
      <c r="F87" s="40"/>
      <c r="G87" s="40"/>
      <c r="H87" s="40"/>
      <c r="I87" s="40"/>
      <c r="J87" s="40"/>
      <c r="K87" s="40"/>
      <c r="L87" s="13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Hodonín</v>
      </c>
      <c r="G89" s="40"/>
      <c r="H89" s="40"/>
      <c r="I89" s="32" t="s">
        <v>24</v>
      </c>
      <c r="J89" s="72" t="str">
        <f>IF(J12="","",J12)</f>
        <v>17. 3. 2022</v>
      </c>
      <c r="K89" s="40"/>
      <c r="L89" s="13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>Město Hodonín</v>
      </c>
      <c r="G91" s="40"/>
      <c r="H91" s="40"/>
      <c r="I91" s="32" t="s">
        <v>33</v>
      </c>
      <c r="J91" s="36" t="str">
        <f>E21</f>
        <v>Ing. Padalíková</v>
      </c>
      <c r="K91" s="40"/>
      <c r="L91" s="13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Padalíková</v>
      </c>
      <c r="K92" s="40"/>
      <c r="L92" s="13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3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73"/>
      <c r="B94" s="174"/>
      <c r="C94" s="175" t="s">
        <v>109</v>
      </c>
      <c r="D94" s="176" t="s">
        <v>58</v>
      </c>
      <c r="E94" s="176" t="s">
        <v>54</v>
      </c>
      <c r="F94" s="176" t="s">
        <v>55</v>
      </c>
      <c r="G94" s="176" t="s">
        <v>110</v>
      </c>
      <c r="H94" s="176" t="s">
        <v>111</v>
      </c>
      <c r="I94" s="176" t="s">
        <v>112</v>
      </c>
      <c r="J94" s="176" t="s">
        <v>90</v>
      </c>
      <c r="K94" s="177" t="s">
        <v>113</v>
      </c>
      <c r="L94" s="178"/>
      <c r="M94" s="92" t="s">
        <v>28</v>
      </c>
      <c r="N94" s="93" t="s">
        <v>43</v>
      </c>
      <c r="O94" s="93" t="s">
        <v>114</v>
      </c>
      <c r="P94" s="93" t="s">
        <v>115</v>
      </c>
      <c r="Q94" s="93" t="s">
        <v>116</v>
      </c>
      <c r="R94" s="93" t="s">
        <v>117</v>
      </c>
      <c r="S94" s="93" t="s">
        <v>118</v>
      </c>
      <c r="T94" s="94" t="s">
        <v>119</v>
      </c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</row>
    <row r="95" s="2" customFormat="1" ht="22.8" customHeight="1">
      <c r="A95" s="38"/>
      <c r="B95" s="39"/>
      <c r="C95" s="99" t="s">
        <v>120</v>
      </c>
      <c r="D95" s="40"/>
      <c r="E95" s="40"/>
      <c r="F95" s="40"/>
      <c r="G95" s="40"/>
      <c r="H95" s="40"/>
      <c r="I95" s="40"/>
      <c r="J95" s="179">
        <f>BK95</f>
        <v>0</v>
      </c>
      <c r="K95" s="40"/>
      <c r="L95" s="44"/>
      <c r="M95" s="95"/>
      <c r="N95" s="180"/>
      <c r="O95" s="96"/>
      <c r="P95" s="181">
        <f>P96+P208+P416</f>
        <v>0</v>
      </c>
      <c r="Q95" s="96"/>
      <c r="R95" s="181">
        <f>R96+R208+R416</f>
        <v>1.7217579999999999</v>
      </c>
      <c r="S95" s="96"/>
      <c r="T95" s="182">
        <f>T96+T208+T416</f>
        <v>3.6028980000000002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72</v>
      </c>
      <c r="AU95" s="17" t="s">
        <v>91</v>
      </c>
      <c r="BK95" s="183">
        <f>BK96+BK208+BK416</f>
        <v>0</v>
      </c>
    </row>
    <row r="96" s="12" customFormat="1" ht="25.92" customHeight="1">
      <c r="A96" s="12"/>
      <c r="B96" s="184"/>
      <c r="C96" s="185"/>
      <c r="D96" s="186" t="s">
        <v>72</v>
      </c>
      <c r="E96" s="187" t="s">
        <v>121</v>
      </c>
      <c r="F96" s="187" t="s">
        <v>122</v>
      </c>
      <c r="G96" s="185"/>
      <c r="H96" s="185"/>
      <c r="I96" s="188"/>
      <c r="J96" s="189">
        <f>BK96</f>
        <v>0</v>
      </c>
      <c r="K96" s="185"/>
      <c r="L96" s="190"/>
      <c r="M96" s="191"/>
      <c r="N96" s="192"/>
      <c r="O96" s="192"/>
      <c r="P96" s="193">
        <f>P97+P101+P105+P130+P190+P204</f>
        <v>0</v>
      </c>
      <c r="Q96" s="192"/>
      <c r="R96" s="193">
        <f>R97+R101+R105+R130+R190+R204</f>
        <v>1.5912175</v>
      </c>
      <c r="S96" s="192"/>
      <c r="T96" s="194">
        <f>T97+T101+T105+T130+T190+T204</f>
        <v>3.5250400000000002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5" t="s">
        <v>81</v>
      </c>
      <c r="AT96" s="196" t="s">
        <v>72</v>
      </c>
      <c r="AU96" s="196" t="s">
        <v>73</v>
      </c>
      <c r="AY96" s="195" t="s">
        <v>123</v>
      </c>
      <c r="BK96" s="197">
        <f>BK97+BK101+BK105+BK130+BK190+BK204</f>
        <v>0</v>
      </c>
    </row>
    <row r="97" s="12" customFormat="1" ht="22.8" customHeight="1">
      <c r="A97" s="12"/>
      <c r="B97" s="184"/>
      <c r="C97" s="185"/>
      <c r="D97" s="186" t="s">
        <v>72</v>
      </c>
      <c r="E97" s="198" t="s">
        <v>124</v>
      </c>
      <c r="F97" s="198" t="s">
        <v>125</v>
      </c>
      <c r="G97" s="185"/>
      <c r="H97" s="185"/>
      <c r="I97" s="188"/>
      <c r="J97" s="199">
        <f>BK97</f>
        <v>0</v>
      </c>
      <c r="K97" s="185"/>
      <c r="L97" s="190"/>
      <c r="M97" s="191"/>
      <c r="N97" s="192"/>
      <c r="O97" s="192"/>
      <c r="P97" s="193">
        <f>SUM(P98:P100)</f>
        <v>0</v>
      </c>
      <c r="Q97" s="192"/>
      <c r="R97" s="193">
        <f>SUM(R98:R100)</f>
        <v>0.011299999999999999</v>
      </c>
      <c r="S97" s="192"/>
      <c r="T97" s="194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5" t="s">
        <v>81</v>
      </c>
      <c r="AT97" s="196" t="s">
        <v>72</v>
      </c>
      <c r="AU97" s="196" t="s">
        <v>81</v>
      </c>
      <c r="AY97" s="195" t="s">
        <v>123</v>
      </c>
      <c r="BK97" s="197">
        <f>SUM(BK98:BK100)</f>
        <v>0</v>
      </c>
    </row>
    <row r="98" s="2" customFormat="1" ht="16.5" customHeight="1">
      <c r="A98" s="38"/>
      <c r="B98" s="39"/>
      <c r="C98" s="200" t="s">
        <v>81</v>
      </c>
      <c r="D98" s="200" t="s">
        <v>126</v>
      </c>
      <c r="E98" s="201" t="s">
        <v>127</v>
      </c>
      <c r="F98" s="202" t="s">
        <v>128</v>
      </c>
      <c r="G98" s="203" t="s">
        <v>129</v>
      </c>
      <c r="H98" s="204">
        <v>2</v>
      </c>
      <c r="I98" s="205"/>
      <c r="J98" s="206">
        <f>ROUND(I98*H98,2)</f>
        <v>0</v>
      </c>
      <c r="K98" s="202" t="s">
        <v>130</v>
      </c>
      <c r="L98" s="44"/>
      <c r="M98" s="207" t="s">
        <v>28</v>
      </c>
      <c r="N98" s="208" t="s">
        <v>44</v>
      </c>
      <c r="O98" s="84"/>
      <c r="P98" s="209">
        <f>O98*H98</f>
        <v>0</v>
      </c>
      <c r="Q98" s="209">
        <v>0.0056499999999999996</v>
      </c>
      <c r="R98" s="209">
        <f>Q98*H98</f>
        <v>0.011299999999999999</v>
      </c>
      <c r="S98" s="209">
        <v>0</v>
      </c>
      <c r="T98" s="210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1" t="s">
        <v>131</v>
      </c>
      <c r="AT98" s="211" t="s">
        <v>126</v>
      </c>
      <c r="AU98" s="211" t="s">
        <v>83</v>
      </c>
      <c r="AY98" s="17" t="s">
        <v>123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7" t="s">
        <v>81</v>
      </c>
      <c r="BK98" s="212">
        <f>ROUND(I98*H98,2)</f>
        <v>0</v>
      </c>
      <c r="BL98" s="17" t="s">
        <v>131</v>
      </c>
      <c r="BM98" s="211" t="s">
        <v>132</v>
      </c>
    </row>
    <row r="99" s="2" customFormat="1">
      <c r="A99" s="38"/>
      <c r="B99" s="39"/>
      <c r="C99" s="40"/>
      <c r="D99" s="213" t="s">
        <v>133</v>
      </c>
      <c r="E99" s="40"/>
      <c r="F99" s="214" t="s">
        <v>134</v>
      </c>
      <c r="G99" s="40"/>
      <c r="H99" s="40"/>
      <c r="I99" s="215"/>
      <c r="J99" s="40"/>
      <c r="K99" s="40"/>
      <c r="L99" s="44"/>
      <c r="M99" s="216"/>
      <c r="N99" s="217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133</v>
      </c>
      <c r="AU99" s="17" t="s">
        <v>83</v>
      </c>
    </row>
    <row r="100" s="2" customFormat="1">
      <c r="A100" s="38"/>
      <c r="B100" s="39"/>
      <c r="C100" s="40"/>
      <c r="D100" s="218" t="s">
        <v>135</v>
      </c>
      <c r="E100" s="40"/>
      <c r="F100" s="219" t="s">
        <v>136</v>
      </c>
      <c r="G100" s="40"/>
      <c r="H100" s="40"/>
      <c r="I100" s="215"/>
      <c r="J100" s="40"/>
      <c r="K100" s="40"/>
      <c r="L100" s="44"/>
      <c r="M100" s="216"/>
      <c r="N100" s="217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12" customFormat="1" ht="22.8" customHeight="1">
      <c r="A101" s="12"/>
      <c r="B101" s="184"/>
      <c r="C101" s="185"/>
      <c r="D101" s="186" t="s">
        <v>72</v>
      </c>
      <c r="E101" s="198" t="s">
        <v>131</v>
      </c>
      <c r="F101" s="198" t="s">
        <v>137</v>
      </c>
      <c r="G101" s="185"/>
      <c r="H101" s="185"/>
      <c r="I101" s="188"/>
      <c r="J101" s="199">
        <f>BK101</f>
        <v>0</v>
      </c>
      <c r="K101" s="185"/>
      <c r="L101" s="190"/>
      <c r="M101" s="191"/>
      <c r="N101" s="192"/>
      <c r="O101" s="192"/>
      <c r="P101" s="193">
        <f>SUM(P102:P104)</f>
        <v>0</v>
      </c>
      <c r="Q101" s="192"/>
      <c r="R101" s="193">
        <f>SUM(R102:R104)</f>
        <v>0.10656</v>
      </c>
      <c r="S101" s="192"/>
      <c r="T101" s="194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5" t="s">
        <v>81</v>
      </c>
      <c r="AT101" s="196" t="s">
        <v>72</v>
      </c>
      <c r="AU101" s="196" t="s">
        <v>81</v>
      </c>
      <c r="AY101" s="195" t="s">
        <v>123</v>
      </c>
      <c r="BK101" s="197">
        <f>SUM(BK102:BK104)</f>
        <v>0</v>
      </c>
    </row>
    <row r="102" s="2" customFormat="1" ht="16.5" customHeight="1">
      <c r="A102" s="38"/>
      <c r="B102" s="39"/>
      <c r="C102" s="200" t="s">
        <v>83</v>
      </c>
      <c r="D102" s="200" t="s">
        <v>126</v>
      </c>
      <c r="E102" s="201" t="s">
        <v>138</v>
      </c>
      <c r="F102" s="202" t="s">
        <v>139</v>
      </c>
      <c r="G102" s="203" t="s">
        <v>129</v>
      </c>
      <c r="H102" s="204">
        <v>2</v>
      </c>
      <c r="I102" s="205"/>
      <c r="J102" s="206">
        <f>ROUND(I102*H102,2)</f>
        <v>0</v>
      </c>
      <c r="K102" s="202" t="s">
        <v>130</v>
      </c>
      <c r="L102" s="44"/>
      <c r="M102" s="207" t="s">
        <v>28</v>
      </c>
      <c r="N102" s="208" t="s">
        <v>44</v>
      </c>
      <c r="O102" s="84"/>
      <c r="P102" s="209">
        <f>O102*H102</f>
        <v>0</v>
      </c>
      <c r="Q102" s="209">
        <v>0.053280000000000001</v>
      </c>
      <c r="R102" s="209">
        <f>Q102*H102</f>
        <v>0.10656</v>
      </c>
      <c r="S102" s="209">
        <v>0</v>
      </c>
      <c r="T102" s="210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1" t="s">
        <v>131</v>
      </c>
      <c r="AT102" s="211" t="s">
        <v>126</v>
      </c>
      <c r="AU102" s="211" t="s">
        <v>83</v>
      </c>
      <c r="AY102" s="17" t="s">
        <v>123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7" t="s">
        <v>81</v>
      </c>
      <c r="BK102" s="212">
        <f>ROUND(I102*H102,2)</f>
        <v>0</v>
      </c>
      <c r="BL102" s="17" t="s">
        <v>131</v>
      </c>
      <c r="BM102" s="211" t="s">
        <v>140</v>
      </c>
    </row>
    <row r="103" s="2" customFormat="1">
      <c r="A103" s="38"/>
      <c r="B103" s="39"/>
      <c r="C103" s="40"/>
      <c r="D103" s="213" t="s">
        <v>133</v>
      </c>
      <c r="E103" s="40"/>
      <c r="F103" s="214" t="s">
        <v>141</v>
      </c>
      <c r="G103" s="40"/>
      <c r="H103" s="40"/>
      <c r="I103" s="215"/>
      <c r="J103" s="40"/>
      <c r="K103" s="40"/>
      <c r="L103" s="44"/>
      <c r="M103" s="216"/>
      <c r="N103" s="217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133</v>
      </c>
      <c r="AU103" s="17" t="s">
        <v>83</v>
      </c>
    </row>
    <row r="104" s="2" customFormat="1">
      <c r="A104" s="38"/>
      <c r="B104" s="39"/>
      <c r="C104" s="40"/>
      <c r="D104" s="218" t="s">
        <v>135</v>
      </c>
      <c r="E104" s="40"/>
      <c r="F104" s="219" t="s">
        <v>142</v>
      </c>
      <c r="G104" s="40"/>
      <c r="H104" s="40"/>
      <c r="I104" s="215"/>
      <c r="J104" s="40"/>
      <c r="K104" s="40"/>
      <c r="L104" s="44"/>
      <c r="M104" s="216"/>
      <c r="N104" s="217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12" customFormat="1" ht="22.8" customHeight="1">
      <c r="A105" s="12"/>
      <c r="B105" s="184"/>
      <c r="C105" s="185"/>
      <c r="D105" s="186" t="s">
        <v>72</v>
      </c>
      <c r="E105" s="198" t="s">
        <v>143</v>
      </c>
      <c r="F105" s="198" t="s">
        <v>144</v>
      </c>
      <c r="G105" s="185"/>
      <c r="H105" s="185"/>
      <c r="I105" s="188"/>
      <c r="J105" s="199">
        <f>BK105</f>
        <v>0</v>
      </c>
      <c r="K105" s="185"/>
      <c r="L105" s="190"/>
      <c r="M105" s="191"/>
      <c r="N105" s="192"/>
      <c r="O105" s="192"/>
      <c r="P105" s="193">
        <f>SUM(P106:P129)</f>
        <v>0</v>
      </c>
      <c r="Q105" s="192"/>
      <c r="R105" s="193">
        <f>SUM(R106:R129)</f>
        <v>0.64086949999999998</v>
      </c>
      <c r="S105" s="192"/>
      <c r="T105" s="194">
        <f>SUM(T106:T129)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5" t="s">
        <v>81</v>
      </c>
      <c r="AT105" s="196" t="s">
        <v>72</v>
      </c>
      <c r="AU105" s="196" t="s">
        <v>81</v>
      </c>
      <c r="AY105" s="195" t="s">
        <v>123</v>
      </c>
      <c r="BK105" s="197">
        <f>SUM(BK106:BK129)</f>
        <v>0</v>
      </c>
    </row>
    <row r="106" s="2" customFormat="1" ht="16.5" customHeight="1">
      <c r="A106" s="38"/>
      <c r="B106" s="39"/>
      <c r="C106" s="200" t="s">
        <v>124</v>
      </c>
      <c r="D106" s="200" t="s">
        <v>126</v>
      </c>
      <c r="E106" s="201" t="s">
        <v>145</v>
      </c>
      <c r="F106" s="202" t="s">
        <v>146</v>
      </c>
      <c r="G106" s="203" t="s">
        <v>147</v>
      </c>
      <c r="H106" s="204">
        <v>1.01</v>
      </c>
      <c r="I106" s="205"/>
      <c r="J106" s="206">
        <f>ROUND(I106*H106,2)</f>
        <v>0</v>
      </c>
      <c r="K106" s="202" t="s">
        <v>130</v>
      </c>
      <c r="L106" s="44"/>
      <c r="M106" s="207" t="s">
        <v>28</v>
      </c>
      <c r="N106" s="208" t="s">
        <v>44</v>
      </c>
      <c r="O106" s="84"/>
      <c r="P106" s="209">
        <f>O106*H106</f>
        <v>0</v>
      </c>
      <c r="Q106" s="209">
        <v>0.038899999999999997</v>
      </c>
      <c r="R106" s="209">
        <f>Q106*H106</f>
        <v>0.039288999999999998</v>
      </c>
      <c r="S106" s="209">
        <v>0</v>
      </c>
      <c r="T106" s="210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1" t="s">
        <v>131</v>
      </c>
      <c r="AT106" s="211" t="s">
        <v>126</v>
      </c>
      <c r="AU106" s="211" t="s">
        <v>83</v>
      </c>
      <c r="AY106" s="17" t="s">
        <v>123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81</v>
      </c>
      <c r="BK106" s="212">
        <f>ROUND(I106*H106,2)</f>
        <v>0</v>
      </c>
      <c r="BL106" s="17" t="s">
        <v>131</v>
      </c>
      <c r="BM106" s="211" t="s">
        <v>148</v>
      </c>
    </row>
    <row r="107" s="2" customFormat="1">
      <c r="A107" s="38"/>
      <c r="B107" s="39"/>
      <c r="C107" s="40"/>
      <c r="D107" s="213" t="s">
        <v>133</v>
      </c>
      <c r="E107" s="40"/>
      <c r="F107" s="214" t="s">
        <v>149</v>
      </c>
      <c r="G107" s="40"/>
      <c r="H107" s="40"/>
      <c r="I107" s="215"/>
      <c r="J107" s="40"/>
      <c r="K107" s="40"/>
      <c r="L107" s="44"/>
      <c r="M107" s="216"/>
      <c r="N107" s="21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133</v>
      </c>
      <c r="AU107" s="17" t="s">
        <v>83</v>
      </c>
    </row>
    <row r="108" s="2" customFormat="1">
      <c r="A108" s="38"/>
      <c r="B108" s="39"/>
      <c r="C108" s="40"/>
      <c r="D108" s="218" t="s">
        <v>135</v>
      </c>
      <c r="E108" s="40"/>
      <c r="F108" s="219" t="s">
        <v>150</v>
      </c>
      <c r="G108" s="40"/>
      <c r="H108" s="40"/>
      <c r="I108" s="215"/>
      <c r="J108" s="40"/>
      <c r="K108" s="40"/>
      <c r="L108" s="44"/>
      <c r="M108" s="216"/>
      <c r="N108" s="217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83</v>
      </c>
    </row>
    <row r="109" s="13" customFormat="1">
      <c r="A109" s="13"/>
      <c r="B109" s="220"/>
      <c r="C109" s="221"/>
      <c r="D109" s="213" t="s">
        <v>151</v>
      </c>
      <c r="E109" s="222" t="s">
        <v>28</v>
      </c>
      <c r="F109" s="223" t="s">
        <v>152</v>
      </c>
      <c r="G109" s="221"/>
      <c r="H109" s="224">
        <v>1.01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151</v>
      </c>
      <c r="AU109" s="230" t="s">
        <v>83</v>
      </c>
      <c r="AV109" s="13" t="s">
        <v>83</v>
      </c>
      <c r="AW109" s="13" t="s">
        <v>35</v>
      </c>
      <c r="AX109" s="13" t="s">
        <v>81</v>
      </c>
      <c r="AY109" s="230" t="s">
        <v>123</v>
      </c>
    </row>
    <row r="110" s="2" customFormat="1" ht="16.5" customHeight="1">
      <c r="A110" s="38"/>
      <c r="B110" s="39"/>
      <c r="C110" s="200" t="s">
        <v>131</v>
      </c>
      <c r="D110" s="200" t="s">
        <v>126</v>
      </c>
      <c r="E110" s="201" t="s">
        <v>153</v>
      </c>
      <c r="F110" s="202" t="s">
        <v>154</v>
      </c>
      <c r="G110" s="203" t="s">
        <v>147</v>
      </c>
      <c r="H110" s="204">
        <v>0.34000000000000002</v>
      </c>
      <c r="I110" s="205"/>
      <c r="J110" s="206">
        <f>ROUND(I110*H110,2)</f>
        <v>0</v>
      </c>
      <c r="K110" s="202" t="s">
        <v>130</v>
      </c>
      <c r="L110" s="44"/>
      <c r="M110" s="207" t="s">
        <v>28</v>
      </c>
      <c r="N110" s="208" t="s">
        <v>44</v>
      </c>
      <c r="O110" s="84"/>
      <c r="P110" s="209">
        <f>O110*H110</f>
        <v>0</v>
      </c>
      <c r="Q110" s="209">
        <v>0.038899999999999997</v>
      </c>
      <c r="R110" s="209">
        <f>Q110*H110</f>
        <v>0.013226</v>
      </c>
      <c r="S110" s="209">
        <v>0</v>
      </c>
      <c r="T110" s="210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1" t="s">
        <v>131</v>
      </c>
      <c r="AT110" s="211" t="s">
        <v>126</v>
      </c>
      <c r="AU110" s="211" t="s">
        <v>83</v>
      </c>
      <c r="AY110" s="17" t="s">
        <v>123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7" t="s">
        <v>81</v>
      </c>
      <c r="BK110" s="212">
        <f>ROUND(I110*H110,2)</f>
        <v>0</v>
      </c>
      <c r="BL110" s="17" t="s">
        <v>131</v>
      </c>
      <c r="BM110" s="211" t="s">
        <v>155</v>
      </c>
    </row>
    <row r="111" s="2" customFormat="1">
      <c r="A111" s="38"/>
      <c r="B111" s="39"/>
      <c r="C111" s="40"/>
      <c r="D111" s="213" t="s">
        <v>133</v>
      </c>
      <c r="E111" s="40"/>
      <c r="F111" s="214" t="s">
        <v>156</v>
      </c>
      <c r="G111" s="40"/>
      <c r="H111" s="40"/>
      <c r="I111" s="215"/>
      <c r="J111" s="40"/>
      <c r="K111" s="40"/>
      <c r="L111" s="44"/>
      <c r="M111" s="216"/>
      <c r="N111" s="217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83</v>
      </c>
    </row>
    <row r="112" s="2" customFormat="1">
      <c r="A112" s="38"/>
      <c r="B112" s="39"/>
      <c r="C112" s="40"/>
      <c r="D112" s="218" t="s">
        <v>135</v>
      </c>
      <c r="E112" s="40"/>
      <c r="F112" s="219" t="s">
        <v>157</v>
      </c>
      <c r="G112" s="40"/>
      <c r="H112" s="40"/>
      <c r="I112" s="215"/>
      <c r="J112" s="40"/>
      <c r="K112" s="40"/>
      <c r="L112" s="44"/>
      <c r="M112" s="216"/>
      <c r="N112" s="217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13" customFormat="1">
      <c r="A113" s="13"/>
      <c r="B113" s="220"/>
      <c r="C113" s="221"/>
      <c r="D113" s="213" t="s">
        <v>151</v>
      </c>
      <c r="E113" s="222" t="s">
        <v>28</v>
      </c>
      <c r="F113" s="223" t="s">
        <v>158</v>
      </c>
      <c r="G113" s="221"/>
      <c r="H113" s="224">
        <v>0.10000000000000001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151</v>
      </c>
      <c r="AU113" s="230" t="s">
        <v>83</v>
      </c>
      <c r="AV113" s="13" t="s">
        <v>83</v>
      </c>
      <c r="AW113" s="13" t="s">
        <v>35</v>
      </c>
      <c r="AX113" s="13" t="s">
        <v>73</v>
      </c>
      <c r="AY113" s="230" t="s">
        <v>123</v>
      </c>
    </row>
    <row r="114" s="13" customFormat="1">
      <c r="A114" s="13"/>
      <c r="B114" s="220"/>
      <c r="C114" s="221"/>
      <c r="D114" s="213" t="s">
        <v>151</v>
      </c>
      <c r="E114" s="222" t="s">
        <v>28</v>
      </c>
      <c r="F114" s="223" t="s">
        <v>159</v>
      </c>
      <c r="G114" s="221"/>
      <c r="H114" s="224">
        <v>0.23999999999999999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151</v>
      </c>
      <c r="AU114" s="230" t="s">
        <v>83</v>
      </c>
      <c r="AV114" s="13" t="s">
        <v>83</v>
      </c>
      <c r="AW114" s="13" t="s">
        <v>35</v>
      </c>
      <c r="AX114" s="13" t="s">
        <v>73</v>
      </c>
      <c r="AY114" s="230" t="s">
        <v>123</v>
      </c>
    </row>
    <row r="115" s="14" customFormat="1">
      <c r="A115" s="14"/>
      <c r="B115" s="231"/>
      <c r="C115" s="232"/>
      <c r="D115" s="213" t="s">
        <v>151</v>
      </c>
      <c r="E115" s="233" t="s">
        <v>28</v>
      </c>
      <c r="F115" s="234" t="s">
        <v>160</v>
      </c>
      <c r="G115" s="232"/>
      <c r="H115" s="235">
        <v>0.33999999999999997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151</v>
      </c>
      <c r="AU115" s="241" t="s">
        <v>83</v>
      </c>
      <c r="AV115" s="14" t="s">
        <v>131</v>
      </c>
      <c r="AW115" s="14" t="s">
        <v>35</v>
      </c>
      <c r="AX115" s="14" t="s">
        <v>81</v>
      </c>
      <c r="AY115" s="241" t="s">
        <v>123</v>
      </c>
    </row>
    <row r="116" s="2" customFormat="1" ht="16.5" customHeight="1">
      <c r="A116" s="38"/>
      <c r="B116" s="39"/>
      <c r="C116" s="200" t="s">
        <v>161</v>
      </c>
      <c r="D116" s="200" t="s">
        <v>126</v>
      </c>
      <c r="E116" s="201" t="s">
        <v>162</v>
      </c>
      <c r="F116" s="202" t="s">
        <v>163</v>
      </c>
      <c r="G116" s="203" t="s">
        <v>147</v>
      </c>
      <c r="H116" s="204">
        <v>1.01</v>
      </c>
      <c r="I116" s="205"/>
      <c r="J116" s="206">
        <f>ROUND(I116*H116,2)</f>
        <v>0</v>
      </c>
      <c r="K116" s="202" t="s">
        <v>130</v>
      </c>
      <c r="L116" s="44"/>
      <c r="M116" s="207" t="s">
        <v>28</v>
      </c>
      <c r="N116" s="208" t="s">
        <v>44</v>
      </c>
      <c r="O116" s="84"/>
      <c r="P116" s="209">
        <f>O116*H116</f>
        <v>0</v>
      </c>
      <c r="Q116" s="209">
        <v>0.038199999999999998</v>
      </c>
      <c r="R116" s="209">
        <f>Q116*H116</f>
        <v>0.038581999999999998</v>
      </c>
      <c r="S116" s="209">
        <v>0</v>
      </c>
      <c r="T116" s="210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1" t="s">
        <v>131</v>
      </c>
      <c r="AT116" s="211" t="s">
        <v>126</v>
      </c>
      <c r="AU116" s="211" t="s">
        <v>83</v>
      </c>
      <c r="AY116" s="17" t="s">
        <v>123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81</v>
      </c>
      <c r="BK116" s="212">
        <f>ROUND(I116*H116,2)</f>
        <v>0</v>
      </c>
      <c r="BL116" s="17" t="s">
        <v>131</v>
      </c>
      <c r="BM116" s="211" t="s">
        <v>164</v>
      </c>
    </row>
    <row r="117" s="2" customFormat="1">
      <c r="A117" s="38"/>
      <c r="B117" s="39"/>
      <c r="C117" s="40"/>
      <c r="D117" s="213" t="s">
        <v>133</v>
      </c>
      <c r="E117" s="40"/>
      <c r="F117" s="214" t="s">
        <v>165</v>
      </c>
      <c r="G117" s="40"/>
      <c r="H117" s="40"/>
      <c r="I117" s="215"/>
      <c r="J117" s="40"/>
      <c r="K117" s="40"/>
      <c r="L117" s="44"/>
      <c r="M117" s="216"/>
      <c r="N117" s="217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133</v>
      </c>
      <c r="AU117" s="17" t="s">
        <v>83</v>
      </c>
    </row>
    <row r="118" s="2" customFormat="1">
      <c r="A118" s="38"/>
      <c r="B118" s="39"/>
      <c r="C118" s="40"/>
      <c r="D118" s="218" t="s">
        <v>135</v>
      </c>
      <c r="E118" s="40"/>
      <c r="F118" s="219" t="s">
        <v>166</v>
      </c>
      <c r="G118" s="40"/>
      <c r="H118" s="40"/>
      <c r="I118" s="215"/>
      <c r="J118" s="40"/>
      <c r="K118" s="40"/>
      <c r="L118" s="44"/>
      <c r="M118" s="216"/>
      <c r="N118" s="217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135</v>
      </c>
      <c r="AU118" s="17" t="s">
        <v>83</v>
      </c>
    </row>
    <row r="119" s="2" customFormat="1" ht="16.5" customHeight="1">
      <c r="A119" s="38"/>
      <c r="B119" s="39"/>
      <c r="C119" s="200" t="s">
        <v>143</v>
      </c>
      <c r="D119" s="200" t="s">
        <v>126</v>
      </c>
      <c r="E119" s="201" t="s">
        <v>167</v>
      </c>
      <c r="F119" s="202" t="s">
        <v>168</v>
      </c>
      <c r="G119" s="203" t="s">
        <v>147</v>
      </c>
      <c r="H119" s="204">
        <v>0.34000000000000002</v>
      </c>
      <c r="I119" s="205"/>
      <c r="J119" s="206">
        <f>ROUND(I119*H119,2)</f>
        <v>0</v>
      </c>
      <c r="K119" s="202" t="s">
        <v>130</v>
      </c>
      <c r="L119" s="44"/>
      <c r="M119" s="207" t="s">
        <v>28</v>
      </c>
      <c r="N119" s="208" t="s">
        <v>44</v>
      </c>
      <c r="O119" s="84"/>
      <c r="P119" s="209">
        <f>O119*H119</f>
        <v>0</v>
      </c>
      <c r="Q119" s="209">
        <v>0.038199999999999998</v>
      </c>
      <c r="R119" s="209">
        <f>Q119*H119</f>
        <v>0.012988</v>
      </c>
      <c r="S119" s="209">
        <v>0</v>
      </c>
      <c r="T119" s="21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1" t="s">
        <v>131</v>
      </c>
      <c r="AT119" s="211" t="s">
        <v>126</v>
      </c>
      <c r="AU119" s="211" t="s">
        <v>83</v>
      </c>
      <c r="AY119" s="17" t="s">
        <v>123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7" t="s">
        <v>81</v>
      </c>
      <c r="BK119" s="212">
        <f>ROUND(I119*H119,2)</f>
        <v>0</v>
      </c>
      <c r="BL119" s="17" t="s">
        <v>131</v>
      </c>
      <c r="BM119" s="211" t="s">
        <v>169</v>
      </c>
    </row>
    <row r="120" s="2" customFormat="1">
      <c r="A120" s="38"/>
      <c r="B120" s="39"/>
      <c r="C120" s="40"/>
      <c r="D120" s="213" t="s">
        <v>133</v>
      </c>
      <c r="E120" s="40"/>
      <c r="F120" s="214" t="s">
        <v>170</v>
      </c>
      <c r="G120" s="40"/>
      <c r="H120" s="40"/>
      <c r="I120" s="215"/>
      <c r="J120" s="40"/>
      <c r="K120" s="40"/>
      <c r="L120" s="44"/>
      <c r="M120" s="216"/>
      <c r="N120" s="217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133</v>
      </c>
      <c r="AU120" s="17" t="s">
        <v>83</v>
      </c>
    </row>
    <row r="121" s="2" customFormat="1">
      <c r="A121" s="38"/>
      <c r="B121" s="39"/>
      <c r="C121" s="40"/>
      <c r="D121" s="218" t="s">
        <v>135</v>
      </c>
      <c r="E121" s="40"/>
      <c r="F121" s="219" t="s">
        <v>171</v>
      </c>
      <c r="G121" s="40"/>
      <c r="H121" s="40"/>
      <c r="I121" s="215"/>
      <c r="J121" s="40"/>
      <c r="K121" s="40"/>
      <c r="L121" s="44"/>
      <c r="M121" s="216"/>
      <c r="N121" s="217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83</v>
      </c>
    </row>
    <row r="122" s="2" customFormat="1" ht="21.75" customHeight="1">
      <c r="A122" s="38"/>
      <c r="B122" s="39"/>
      <c r="C122" s="200" t="s">
        <v>172</v>
      </c>
      <c r="D122" s="200" t="s">
        <v>126</v>
      </c>
      <c r="E122" s="201" t="s">
        <v>173</v>
      </c>
      <c r="F122" s="202" t="s">
        <v>174</v>
      </c>
      <c r="G122" s="203" t="s">
        <v>175</v>
      </c>
      <c r="H122" s="204">
        <v>0.14999999999999999</v>
      </c>
      <c r="I122" s="205"/>
      <c r="J122" s="206">
        <f>ROUND(I122*H122,2)</f>
        <v>0</v>
      </c>
      <c r="K122" s="202" t="s">
        <v>130</v>
      </c>
      <c r="L122" s="44"/>
      <c r="M122" s="207" t="s">
        <v>28</v>
      </c>
      <c r="N122" s="208" t="s">
        <v>44</v>
      </c>
      <c r="O122" s="84"/>
      <c r="P122" s="209">
        <f>O122*H122</f>
        <v>0</v>
      </c>
      <c r="Q122" s="209">
        <v>2.5018699999999998</v>
      </c>
      <c r="R122" s="209">
        <f>Q122*H122</f>
        <v>0.37528049999999996</v>
      </c>
      <c r="S122" s="209">
        <v>0</v>
      </c>
      <c r="T122" s="21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1" t="s">
        <v>131</v>
      </c>
      <c r="AT122" s="211" t="s">
        <v>126</v>
      </c>
      <c r="AU122" s="211" t="s">
        <v>83</v>
      </c>
      <c r="AY122" s="17" t="s">
        <v>123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7" t="s">
        <v>81</v>
      </c>
      <c r="BK122" s="212">
        <f>ROUND(I122*H122,2)</f>
        <v>0</v>
      </c>
      <c r="BL122" s="17" t="s">
        <v>131</v>
      </c>
      <c r="BM122" s="211" t="s">
        <v>176</v>
      </c>
    </row>
    <row r="123" s="2" customFormat="1">
      <c r="A123" s="38"/>
      <c r="B123" s="39"/>
      <c r="C123" s="40"/>
      <c r="D123" s="213" t="s">
        <v>133</v>
      </c>
      <c r="E123" s="40"/>
      <c r="F123" s="214" t="s">
        <v>177</v>
      </c>
      <c r="G123" s="40"/>
      <c r="H123" s="40"/>
      <c r="I123" s="215"/>
      <c r="J123" s="40"/>
      <c r="K123" s="40"/>
      <c r="L123" s="44"/>
      <c r="M123" s="216"/>
      <c r="N123" s="217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83</v>
      </c>
    </row>
    <row r="124" s="2" customFormat="1">
      <c r="A124" s="38"/>
      <c r="B124" s="39"/>
      <c r="C124" s="40"/>
      <c r="D124" s="218" t="s">
        <v>135</v>
      </c>
      <c r="E124" s="40"/>
      <c r="F124" s="219" t="s">
        <v>178</v>
      </c>
      <c r="G124" s="40"/>
      <c r="H124" s="40"/>
      <c r="I124" s="215"/>
      <c r="J124" s="40"/>
      <c r="K124" s="40"/>
      <c r="L124" s="44"/>
      <c r="M124" s="216"/>
      <c r="N124" s="217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13" customFormat="1">
      <c r="A125" s="13"/>
      <c r="B125" s="220"/>
      <c r="C125" s="221"/>
      <c r="D125" s="213" t="s">
        <v>151</v>
      </c>
      <c r="E125" s="222" t="s">
        <v>28</v>
      </c>
      <c r="F125" s="223" t="s">
        <v>179</v>
      </c>
      <c r="G125" s="221"/>
      <c r="H125" s="224">
        <v>0.14999999999999999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151</v>
      </c>
      <c r="AU125" s="230" t="s">
        <v>83</v>
      </c>
      <c r="AV125" s="13" t="s">
        <v>83</v>
      </c>
      <c r="AW125" s="13" t="s">
        <v>35</v>
      </c>
      <c r="AX125" s="13" t="s">
        <v>81</v>
      </c>
      <c r="AY125" s="230" t="s">
        <v>123</v>
      </c>
    </row>
    <row r="126" s="2" customFormat="1" ht="21.75" customHeight="1">
      <c r="A126" s="38"/>
      <c r="B126" s="39"/>
      <c r="C126" s="200" t="s">
        <v>180</v>
      </c>
      <c r="D126" s="200" t="s">
        <v>126</v>
      </c>
      <c r="E126" s="201" t="s">
        <v>181</v>
      </c>
      <c r="F126" s="202" t="s">
        <v>182</v>
      </c>
      <c r="G126" s="203" t="s">
        <v>175</v>
      </c>
      <c r="H126" s="204">
        <v>0.112</v>
      </c>
      <c r="I126" s="205"/>
      <c r="J126" s="206">
        <f>ROUND(I126*H126,2)</f>
        <v>0</v>
      </c>
      <c r="K126" s="202" t="s">
        <v>130</v>
      </c>
      <c r="L126" s="44"/>
      <c r="M126" s="207" t="s">
        <v>28</v>
      </c>
      <c r="N126" s="208" t="s">
        <v>44</v>
      </c>
      <c r="O126" s="84"/>
      <c r="P126" s="209">
        <f>O126*H126</f>
        <v>0</v>
      </c>
      <c r="Q126" s="209">
        <v>1.442</v>
      </c>
      <c r="R126" s="209">
        <f>Q126*H126</f>
        <v>0.16150400000000001</v>
      </c>
      <c r="S126" s="209">
        <v>0</v>
      </c>
      <c r="T126" s="21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1" t="s">
        <v>131</v>
      </c>
      <c r="AT126" s="211" t="s">
        <v>126</v>
      </c>
      <c r="AU126" s="211" t="s">
        <v>83</v>
      </c>
      <c r="AY126" s="17" t="s">
        <v>123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81</v>
      </c>
      <c r="BK126" s="212">
        <f>ROUND(I126*H126,2)</f>
        <v>0</v>
      </c>
      <c r="BL126" s="17" t="s">
        <v>131</v>
      </c>
      <c r="BM126" s="211" t="s">
        <v>183</v>
      </c>
    </row>
    <row r="127" s="2" customFormat="1">
      <c r="A127" s="38"/>
      <c r="B127" s="39"/>
      <c r="C127" s="40"/>
      <c r="D127" s="213" t="s">
        <v>133</v>
      </c>
      <c r="E127" s="40"/>
      <c r="F127" s="214" t="s">
        <v>184</v>
      </c>
      <c r="G127" s="40"/>
      <c r="H127" s="40"/>
      <c r="I127" s="215"/>
      <c r="J127" s="40"/>
      <c r="K127" s="40"/>
      <c r="L127" s="44"/>
      <c r="M127" s="216"/>
      <c r="N127" s="217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83</v>
      </c>
    </row>
    <row r="128" s="2" customFormat="1">
      <c r="A128" s="38"/>
      <c r="B128" s="39"/>
      <c r="C128" s="40"/>
      <c r="D128" s="218" t="s">
        <v>135</v>
      </c>
      <c r="E128" s="40"/>
      <c r="F128" s="219" t="s">
        <v>185</v>
      </c>
      <c r="G128" s="40"/>
      <c r="H128" s="40"/>
      <c r="I128" s="215"/>
      <c r="J128" s="40"/>
      <c r="K128" s="40"/>
      <c r="L128" s="44"/>
      <c r="M128" s="216"/>
      <c r="N128" s="217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13" customFormat="1">
      <c r="A129" s="13"/>
      <c r="B129" s="220"/>
      <c r="C129" s="221"/>
      <c r="D129" s="213" t="s">
        <v>151</v>
      </c>
      <c r="E129" s="222" t="s">
        <v>28</v>
      </c>
      <c r="F129" s="223" t="s">
        <v>186</v>
      </c>
      <c r="G129" s="221"/>
      <c r="H129" s="224">
        <v>0.112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151</v>
      </c>
      <c r="AU129" s="230" t="s">
        <v>83</v>
      </c>
      <c r="AV129" s="13" t="s">
        <v>83</v>
      </c>
      <c r="AW129" s="13" t="s">
        <v>35</v>
      </c>
      <c r="AX129" s="13" t="s">
        <v>81</v>
      </c>
      <c r="AY129" s="230" t="s">
        <v>123</v>
      </c>
    </row>
    <row r="130" s="12" customFormat="1" ht="22.8" customHeight="1">
      <c r="A130" s="12"/>
      <c r="B130" s="184"/>
      <c r="C130" s="185"/>
      <c r="D130" s="186" t="s">
        <v>72</v>
      </c>
      <c r="E130" s="198" t="s">
        <v>187</v>
      </c>
      <c r="F130" s="198" t="s">
        <v>188</v>
      </c>
      <c r="G130" s="185"/>
      <c r="H130" s="185"/>
      <c r="I130" s="188"/>
      <c r="J130" s="199">
        <f>BK130</f>
        <v>0</v>
      </c>
      <c r="K130" s="185"/>
      <c r="L130" s="190"/>
      <c r="M130" s="191"/>
      <c r="N130" s="192"/>
      <c r="O130" s="192"/>
      <c r="P130" s="193">
        <f>SUM(P131:P189)</f>
        <v>0</v>
      </c>
      <c r="Q130" s="192"/>
      <c r="R130" s="193">
        <f>SUM(R131:R189)</f>
        <v>0.83248800000000001</v>
      </c>
      <c r="S130" s="192"/>
      <c r="T130" s="194">
        <f>SUM(T131:T189)</f>
        <v>3.5250400000000002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5" t="s">
        <v>81</v>
      </c>
      <c r="AT130" s="196" t="s">
        <v>72</v>
      </c>
      <c r="AU130" s="196" t="s">
        <v>81</v>
      </c>
      <c r="AY130" s="195" t="s">
        <v>123</v>
      </c>
      <c r="BK130" s="197">
        <f>SUM(BK131:BK189)</f>
        <v>0</v>
      </c>
    </row>
    <row r="131" s="2" customFormat="1" ht="16.5" customHeight="1">
      <c r="A131" s="38"/>
      <c r="B131" s="39"/>
      <c r="C131" s="200" t="s">
        <v>187</v>
      </c>
      <c r="D131" s="200" t="s">
        <v>126</v>
      </c>
      <c r="E131" s="201" t="s">
        <v>189</v>
      </c>
      <c r="F131" s="202" t="s">
        <v>190</v>
      </c>
      <c r="G131" s="203" t="s">
        <v>191</v>
      </c>
      <c r="H131" s="204">
        <v>2.7999999999999998</v>
      </c>
      <c r="I131" s="205"/>
      <c r="J131" s="206">
        <f>ROUND(I131*H131,2)</f>
        <v>0</v>
      </c>
      <c r="K131" s="202" t="s">
        <v>130</v>
      </c>
      <c r="L131" s="44"/>
      <c r="M131" s="207" t="s">
        <v>28</v>
      </c>
      <c r="N131" s="208" t="s">
        <v>44</v>
      </c>
      <c r="O131" s="84"/>
      <c r="P131" s="209">
        <f>O131*H131</f>
        <v>0</v>
      </c>
      <c r="Q131" s="209">
        <v>0.29221000000000003</v>
      </c>
      <c r="R131" s="209">
        <f>Q131*H131</f>
        <v>0.81818800000000003</v>
      </c>
      <c r="S131" s="209">
        <v>0</v>
      </c>
      <c r="T131" s="21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1" t="s">
        <v>131</v>
      </c>
      <c r="AT131" s="211" t="s">
        <v>126</v>
      </c>
      <c r="AU131" s="211" t="s">
        <v>83</v>
      </c>
      <c r="AY131" s="17" t="s">
        <v>123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81</v>
      </c>
      <c r="BK131" s="212">
        <f>ROUND(I131*H131,2)</f>
        <v>0</v>
      </c>
      <c r="BL131" s="17" t="s">
        <v>131</v>
      </c>
      <c r="BM131" s="211" t="s">
        <v>192</v>
      </c>
    </row>
    <row r="132" s="2" customFormat="1">
      <c r="A132" s="38"/>
      <c r="B132" s="39"/>
      <c r="C132" s="40"/>
      <c r="D132" s="213" t="s">
        <v>133</v>
      </c>
      <c r="E132" s="40"/>
      <c r="F132" s="214" t="s">
        <v>193</v>
      </c>
      <c r="G132" s="40"/>
      <c r="H132" s="40"/>
      <c r="I132" s="215"/>
      <c r="J132" s="40"/>
      <c r="K132" s="40"/>
      <c r="L132" s="44"/>
      <c r="M132" s="216"/>
      <c r="N132" s="217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83</v>
      </c>
    </row>
    <row r="133" s="2" customFormat="1">
      <c r="A133" s="38"/>
      <c r="B133" s="39"/>
      <c r="C133" s="40"/>
      <c r="D133" s="218" t="s">
        <v>135</v>
      </c>
      <c r="E133" s="40"/>
      <c r="F133" s="219" t="s">
        <v>194</v>
      </c>
      <c r="G133" s="40"/>
      <c r="H133" s="40"/>
      <c r="I133" s="215"/>
      <c r="J133" s="40"/>
      <c r="K133" s="40"/>
      <c r="L133" s="44"/>
      <c r="M133" s="216"/>
      <c r="N133" s="217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2" customFormat="1" ht="16.5" customHeight="1">
      <c r="A134" s="38"/>
      <c r="B134" s="39"/>
      <c r="C134" s="242" t="s">
        <v>195</v>
      </c>
      <c r="D134" s="242" t="s">
        <v>196</v>
      </c>
      <c r="E134" s="243" t="s">
        <v>197</v>
      </c>
      <c r="F134" s="244" t="s">
        <v>198</v>
      </c>
      <c r="G134" s="245" t="s">
        <v>129</v>
      </c>
      <c r="H134" s="246">
        <v>3</v>
      </c>
      <c r="I134" s="247"/>
      <c r="J134" s="248">
        <f>ROUND(I134*H134,2)</f>
        <v>0</v>
      </c>
      <c r="K134" s="244" t="s">
        <v>28</v>
      </c>
      <c r="L134" s="249"/>
      <c r="M134" s="250" t="s">
        <v>28</v>
      </c>
      <c r="N134" s="251" t="s">
        <v>44</v>
      </c>
      <c r="O134" s="84"/>
      <c r="P134" s="209">
        <f>O134*H134</f>
        <v>0</v>
      </c>
      <c r="Q134" s="209">
        <v>0.0047000000000000002</v>
      </c>
      <c r="R134" s="209">
        <f>Q134*H134</f>
        <v>0.014100000000000001</v>
      </c>
      <c r="S134" s="209">
        <v>0</v>
      </c>
      <c r="T134" s="21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1" t="s">
        <v>180</v>
      </c>
      <c r="AT134" s="211" t="s">
        <v>196</v>
      </c>
      <c r="AU134" s="211" t="s">
        <v>83</v>
      </c>
      <c r="AY134" s="17" t="s">
        <v>123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81</v>
      </c>
      <c r="BK134" s="212">
        <f>ROUND(I134*H134,2)</f>
        <v>0</v>
      </c>
      <c r="BL134" s="17" t="s">
        <v>131</v>
      </c>
      <c r="BM134" s="211" t="s">
        <v>199</v>
      </c>
    </row>
    <row r="135" s="2" customFormat="1">
      <c r="A135" s="38"/>
      <c r="B135" s="39"/>
      <c r="C135" s="40"/>
      <c r="D135" s="213" t="s">
        <v>133</v>
      </c>
      <c r="E135" s="40"/>
      <c r="F135" s="214" t="s">
        <v>198</v>
      </c>
      <c r="G135" s="40"/>
      <c r="H135" s="40"/>
      <c r="I135" s="215"/>
      <c r="J135" s="40"/>
      <c r="K135" s="40"/>
      <c r="L135" s="44"/>
      <c r="M135" s="216"/>
      <c r="N135" s="217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83</v>
      </c>
    </row>
    <row r="136" s="13" customFormat="1">
      <c r="A136" s="13"/>
      <c r="B136" s="220"/>
      <c r="C136" s="221"/>
      <c r="D136" s="213" t="s">
        <v>151</v>
      </c>
      <c r="E136" s="221"/>
      <c r="F136" s="223" t="s">
        <v>200</v>
      </c>
      <c r="G136" s="221"/>
      <c r="H136" s="224">
        <v>3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151</v>
      </c>
      <c r="AU136" s="230" t="s">
        <v>83</v>
      </c>
      <c r="AV136" s="13" t="s">
        <v>83</v>
      </c>
      <c r="AW136" s="13" t="s">
        <v>4</v>
      </c>
      <c r="AX136" s="13" t="s">
        <v>81</v>
      </c>
      <c r="AY136" s="230" t="s">
        <v>123</v>
      </c>
    </row>
    <row r="137" s="2" customFormat="1" ht="16.5" customHeight="1">
      <c r="A137" s="38"/>
      <c r="B137" s="39"/>
      <c r="C137" s="242" t="s">
        <v>201</v>
      </c>
      <c r="D137" s="242" t="s">
        <v>196</v>
      </c>
      <c r="E137" s="243" t="s">
        <v>202</v>
      </c>
      <c r="F137" s="244" t="s">
        <v>203</v>
      </c>
      <c r="G137" s="245" t="s">
        <v>129</v>
      </c>
      <c r="H137" s="246">
        <v>2</v>
      </c>
      <c r="I137" s="247"/>
      <c r="J137" s="248">
        <f>ROUND(I137*H137,2)</f>
        <v>0</v>
      </c>
      <c r="K137" s="244" t="s">
        <v>28</v>
      </c>
      <c r="L137" s="249"/>
      <c r="M137" s="250" t="s">
        <v>28</v>
      </c>
      <c r="N137" s="251" t="s">
        <v>44</v>
      </c>
      <c r="O137" s="84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1" t="s">
        <v>180</v>
      </c>
      <c r="AT137" s="211" t="s">
        <v>196</v>
      </c>
      <c r="AU137" s="211" t="s">
        <v>83</v>
      </c>
      <c r="AY137" s="17" t="s">
        <v>123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7" t="s">
        <v>81</v>
      </c>
      <c r="BK137" s="212">
        <f>ROUND(I137*H137,2)</f>
        <v>0</v>
      </c>
      <c r="BL137" s="17" t="s">
        <v>131</v>
      </c>
      <c r="BM137" s="211" t="s">
        <v>204</v>
      </c>
    </row>
    <row r="138" s="2" customFormat="1">
      <c r="A138" s="38"/>
      <c r="B138" s="39"/>
      <c r="C138" s="40"/>
      <c r="D138" s="213" t="s">
        <v>133</v>
      </c>
      <c r="E138" s="40"/>
      <c r="F138" s="214" t="s">
        <v>203</v>
      </c>
      <c r="G138" s="40"/>
      <c r="H138" s="40"/>
      <c r="I138" s="215"/>
      <c r="J138" s="40"/>
      <c r="K138" s="40"/>
      <c r="L138" s="44"/>
      <c r="M138" s="216"/>
      <c r="N138" s="217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83</v>
      </c>
    </row>
    <row r="139" s="2" customFormat="1" ht="16.5" customHeight="1">
      <c r="A139" s="38"/>
      <c r="B139" s="39"/>
      <c r="C139" s="200" t="s">
        <v>205</v>
      </c>
      <c r="D139" s="200" t="s">
        <v>126</v>
      </c>
      <c r="E139" s="201" t="s">
        <v>206</v>
      </c>
      <c r="F139" s="202" t="s">
        <v>207</v>
      </c>
      <c r="G139" s="203" t="s">
        <v>129</v>
      </c>
      <c r="H139" s="204">
        <v>1</v>
      </c>
      <c r="I139" s="205"/>
      <c r="J139" s="206">
        <f>ROUND(I139*H139,2)</f>
        <v>0</v>
      </c>
      <c r="K139" s="202" t="s">
        <v>130</v>
      </c>
      <c r="L139" s="44"/>
      <c r="M139" s="207" t="s">
        <v>28</v>
      </c>
      <c r="N139" s="208" t="s">
        <v>44</v>
      </c>
      <c r="O139" s="84"/>
      <c r="P139" s="209">
        <f>O139*H139</f>
        <v>0</v>
      </c>
      <c r="Q139" s="209">
        <v>0.00020000000000000001</v>
      </c>
      <c r="R139" s="209">
        <f>Q139*H139</f>
        <v>0.00020000000000000001</v>
      </c>
      <c r="S139" s="209">
        <v>0</v>
      </c>
      <c r="T139" s="21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1" t="s">
        <v>131</v>
      </c>
      <c r="AT139" s="211" t="s">
        <v>126</v>
      </c>
      <c r="AU139" s="211" t="s">
        <v>83</v>
      </c>
      <c r="AY139" s="17" t="s">
        <v>123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81</v>
      </c>
      <c r="BK139" s="212">
        <f>ROUND(I139*H139,2)</f>
        <v>0</v>
      </c>
      <c r="BL139" s="17" t="s">
        <v>131</v>
      </c>
      <c r="BM139" s="211" t="s">
        <v>208</v>
      </c>
    </row>
    <row r="140" s="2" customFormat="1">
      <c r="A140" s="38"/>
      <c r="B140" s="39"/>
      <c r="C140" s="40"/>
      <c r="D140" s="213" t="s">
        <v>133</v>
      </c>
      <c r="E140" s="40"/>
      <c r="F140" s="214" t="s">
        <v>209</v>
      </c>
      <c r="G140" s="40"/>
      <c r="H140" s="40"/>
      <c r="I140" s="215"/>
      <c r="J140" s="40"/>
      <c r="K140" s="40"/>
      <c r="L140" s="44"/>
      <c r="M140" s="216"/>
      <c r="N140" s="217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83</v>
      </c>
    </row>
    <row r="141" s="2" customFormat="1">
      <c r="A141" s="38"/>
      <c r="B141" s="39"/>
      <c r="C141" s="40"/>
      <c r="D141" s="218" t="s">
        <v>135</v>
      </c>
      <c r="E141" s="40"/>
      <c r="F141" s="219" t="s">
        <v>210</v>
      </c>
      <c r="G141" s="40"/>
      <c r="H141" s="40"/>
      <c r="I141" s="215"/>
      <c r="J141" s="40"/>
      <c r="K141" s="40"/>
      <c r="L141" s="44"/>
      <c r="M141" s="216"/>
      <c r="N141" s="217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2" customFormat="1" ht="16.5" customHeight="1">
      <c r="A142" s="38"/>
      <c r="B142" s="39"/>
      <c r="C142" s="200" t="s">
        <v>211</v>
      </c>
      <c r="D142" s="200" t="s">
        <v>126</v>
      </c>
      <c r="E142" s="201" t="s">
        <v>212</v>
      </c>
      <c r="F142" s="202" t="s">
        <v>213</v>
      </c>
      <c r="G142" s="203" t="s">
        <v>214</v>
      </c>
      <c r="H142" s="204">
        <v>2</v>
      </c>
      <c r="I142" s="205"/>
      <c r="J142" s="206">
        <f>ROUND(I142*H142,2)</f>
        <v>0</v>
      </c>
      <c r="K142" s="202" t="s">
        <v>130</v>
      </c>
      <c r="L142" s="44"/>
      <c r="M142" s="207" t="s">
        <v>28</v>
      </c>
      <c r="N142" s="208" t="s">
        <v>44</v>
      </c>
      <c r="O142" s="84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1" t="s">
        <v>131</v>
      </c>
      <c r="AT142" s="211" t="s">
        <v>126</v>
      </c>
      <c r="AU142" s="211" t="s">
        <v>83</v>
      </c>
      <c r="AY142" s="17" t="s">
        <v>123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7" t="s">
        <v>81</v>
      </c>
      <c r="BK142" s="212">
        <f>ROUND(I142*H142,2)</f>
        <v>0</v>
      </c>
      <c r="BL142" s="17" t="s">
        <v>131</v>
      </c>
      <c r="BM142" s="211" t="s">
        <v>215</v>
      </c>
    </row>
    <row r="143" s="2" customFormat="1">
      <c r="A143" s="38"/>
      <c r="B143" s="39"/>
      <c r="C143" s="40"/>
      <c r="D143" s="213" t="s">
        <v>133</v>
      </c>
      <c r="E143" s="40"/>
      <c r="F143" s="214" t="s">
        <v>216</v>
      </c>
      <c r="G143" s="40"/>
      <c r="H143" s="40"/>
      <c r="I143" s="215"/>
      <c r="J143" s="40"/>
      <c r="K143" s="40"/>
      <c r="L143" s="44"/>
      <c r="M143" s="216"/>
      <c r="N143" s="217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83</v>
      </c>
    </row>
    <row r="144" s="2" customFormat="1">
      <c r="A144" s="38"/>
      <c r="B144" s="39"/>
      <c r="C144" s="40"/>
      <c r="D144" s="218" t="s">
        <v>135</v>
      </c>
      <c r="E144" s="40"/>
      <c r="F144" s="219" t="s">
        <v>217</v>
      </c>
      <c r="G144" s="40"/>
      <c r="H144" s="40"/>
      <c r="I144" s="215"/>
      <c r="J144" s="40"/>
      <c r="K144" s="40"/>
      <c r="L144" s="44"/>
      <c r="M144" s="216"/>
      <c r="N144" s="217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2" customFormat="1" ht="16.5" customHeight="1">
      <c r="A145" s="38"/>
      <c r="B145" s="39"/>
      <c r="C145" s="200" t="s">
        <v>218</v>
      </c>
      <c r="D145" s="200" t="s">
        <v>126</v>
      </c>
      <c r="E145" s="201" t="s">
        <v>219</v>
      </c>
      <c r="F145" s="202" t="s">
        <v>220</v>
      </c>
      <c r="G145" s="203" t="s">
        <v>214</v>
      </c>
      <c r="H145" s="204">
        <v>2</v>
      </c>
      <c r="I145" s="205"/>
      <c r="J145" s="206">
        <f>ROUND(I145*H145,2)</f>
        <v>0</v>
      </c>
      <c r="K145" s="202" t="s">
        <v>130</v>
      </c>
      <c r="L145" s="44"/>
      <c r="M145" s="207" t="s">
        <v>28</v>
      </c>
      <c r="N145" s="208" t="s">
        <v>44</v>
      </c>
      <c r="O145" s="84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1" t="s">
        <v>131</v>
      </c>
      <c r="AT145" s="211" t="s">
        <v>126</v>
      </c>
      <c r="AU145" s="211" t="s">
        <v>83</v>
      </c>
      <c r="AY145" s="17" t="s">
        <v>123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7" t="s">
        <v>81</v>
      </c>
      <c r="BK145" s="212">
        <f>ROUND(I145*H145,2)</f>
        <v>0</v>
      </c>
      <c r="BL145" s="17" t="s">
        <v>131</v>
      </c>
      <c r="BM145" s="211" t="s">
        <v>221</v>
      </c>
    </row>
    <row r="146" s="2" customFormat="1">
      <c r="A146" s="38"/>
      <c r="B146" s="39"/>
      <c r="C146" s="40"/>
      <c r="D146" s="213" t="s">
        <v>133</v>
      </c>
      <c r="E146" s="40"/>
      <c r="F146" s="214" t="s">
        <v>222</v>
      </c>
      <c r="G146" s="40"/>
      <c r="H146" s="40"/>
      <c r="I146" s="215"/>
      <c r="J146" s="40"/>
      <c r="K146" s="40"/>
      <c r="L146" s="44"/>
      <c r="M146" s="216"/>
      <c r="N146" s="217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83</v>
      </c>
    </row>
    <row r="147" s="2" customFormat="1">
      <c r="A147" s="38"/>
      <c r="B147" s="39"/>
      <c r="C147" s="40"/>
      <c r="D147" s="218" t="s">
        <v>135</v>
      </c>
      <c r="E147" s="40"/>
      <c r="F147" s="219" t="s">
        <v>223</v>
      </c>
      <c r="G147" s="40"/>
      <c r="H147" s="40"/>
      <c r="I147" s="215"/>
      <c r="J147" s="40"/>
      <c r="K147" s="40"/>
      <c r="L147" s="44"/>
      <c r="M147" s="216"/>
      <c r="N147" s="217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83</v>
      </c>
    </row>
    <row r="148" s="2" customFormat="1" ht="16.5" customHeight="1">
      <c r="A148" s="38"/>
      <c r="B148" s="39"/>
      <c r="C148" s="200" t="s">
        <v>8</v>
      </c>
      <c r="D148" s="200" t="s">
        <v>126</v>
      </c>
      <c r="E148" s="201" t="s">
        <v>224</v>
      </c>
      <c r="F148" s="202" t="s">
        <v>225</v>
      </c>
      <c r="G148" s="203" t="s">
        <v>214</v>
      </c>
      <c r="H148" s="204">
        <v>2</v>
      </c>
      <c r="I148" s="205"/>
      <c r="J148" s="206">
        <f>ROUND(I148*H148,2)</f>
        <v>0</v>
      </c>
      <c r="K148" s="202" t="s">
        <v>130</v>
      </c>
      <c r="L148" s="44"/>
      <c r="M148" s="207" t="s">
        <v>28</v>
      </c>
      <c r="N148" s="208" t="s">
        <v>44</v>
      </c>
      <c r="O148" s="84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1" t="s">
        <v>131</v>
      </c>
      <c r="AT148" s="211" t="s">
        <v>126</v>
      </c>
      <c r="AU148" s="211" t="s">
        <v>83</v>
      </c>
      <c r="AY148" s="17" t="s">
        <v>123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81</v>
      </c>
      <c r="BK148" s="212">
        <f>ROUND(I148*H148,2)</f>
        <v>0</v>
      </c>
      <c r="BL148" s="17" t="s">
        <v>131</v>
      </c>
      <c r="BM148" s="211" t="s">
        <v>226</v>
      </c>
    </row>
    <row r="149" s="2" customFormat="1">
      <c r="A149" s="38"/>
      <c r="B149" s="39"/>
      <c r="C149" s="40"/>
      <c r="D149" s="213" t="s">
        <v>133</v>
      </c>
      <c r="E149" s="40"/>
      <c r="F149" s="214" t="s">
        <v>227</v>
      </c>
      <c r="G149" s="40"/>
      <c r="H149" s="40"/>
      <c r="I149" s="215"/>
      <c r="J149" s="40"/>
      <c r="K149" s="40"/>
      <c r="L149" s="44"/>
      <c r="M149" s="216"/>
      <c r="N149" s="217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83</v>
      </c>
    </row>
    <row r="150" s="2" customFormat="1">
      <c r="A150" s="38"/>
      <c r="B150" s="39"/>
      <c r="C150" s="40"/>
      <c r="D150" s="218" t="s">
        <v>135</v>
      </c>
      <c r="E150" s="40"/>
      <c r="F150" s="219" t="s">
        <v>228</v>
      </c>
      <c r="G150" s="40"/>
      <c r="H150" s="40"/>
      <c r="I150" s="215"/>
      <c r="J150" s="40"/>
      <c r="K150" s="40"/>
      <c r="L150" s="44"/>
      <c r="M150" s="216"/>
      <c r="N150" s="217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83</v>
      </c>
    </row>
    <row r="151" s="2" customFormat="1" ht="21.75" customHeight="1">
      <c r="A151" s="38"/>
      <c r="B151" s="39"/>
      <c r="C151" s="200" t="s">
        <v>229</v>
      </c>
      <c r="D151" s="200" t="s">
        <v>126</v>
      </c>
      <c r="E151" s="201" t="s">
        <v>230</v>
      </c>
      <c r="F151" s="202" t="s">
        <v>231</v>
      </c>
      <c r="G151" s="203" t="s">
        <v>175</v>
      </c>
      <c r="H151" s="204">
        <v>1.3999999999999999</v>
      </c>
      <c r="I151" s="205"/>
      <c r="J151" s="206">
        <f>ROUND(I151*H151,2)</f>
        <v>0</v>
      </c>
      <c r="K151" s="202" t="s">
        <v>130</v>
      </c>
      <c r="L151" s="44"/>
      <c r="M151" s="207" t="s">
        <v>28</v>
      </c>
      <c r="N151" s="208" t="s">
        <v>44</v>
      </c>
      <c r="O151" s="84"/>
      <c r="P151" s="209">
        <f>O151*H151</f>
        <v>0</v>
      </c>
      <c r="Q151" s="209">
        <v>0</v>
      </c>
      <c r="R151" s="209">
        <f>Q151*H151</f>
        <v>0</v>
      </c>
      <c r="S151" s="209">
        <v>2.2000000000000002</v>
      </c>
      <c r="T151" s="210">
        <f>S151*H151</f>
        <v>3.0800000000000001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1" t="s">
        <v>131</v>
      </c>
      <c r="AT151" s="211" t="s">
        <v>126</v>
      </c>
      <c r="AU151" s="211" t="s">
        <v>83</v>
      </c>
      <c r="AY151" s="17" t="s">
        <v>123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81</v>
      </c>
      <c r="BK151" s="212">
        <f>ROUND(I151*H151,2)</f>
        <v>0</v>
      </c>
      <c r="BL151" s="17" t="s">
        <v>131</v>
      </c>
      <c r="BM151" s="211" t="s">
        <v>232</v>
      </c>
    </row>
    <row r="152" s="2" customFormat="1">
      <c r="A152" s="38"/>
      <c r="B152" s="39"/>
      <c r="C152" s="40"/>
      <c r="D152" s="213" t="s">
        <v>133</v>
      </c>
      <c r="E152" s="40"/>
      <c r="F152" s="214" t="s">
        <v>233</v>
      </c>
      <c r="G152" s="40"/>
      <c r="H152" s="40"/>
      <c r="I152" s="215"/>
      <c r="J152" s="40"/>
      <c r="K152" s="40"/>
      <c r="L152" s="44"/>
      <c r="M152" s="216"/>
      <c r="N152" s="217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83</v>
      </c>
    </row>
    <row r="153" s="2" customFormat="1">
      <c r="A153" s="38"/>
      <c r="B153" s="39"/>
      <c r="C153" s="40"/>
      <c r="D153" s="218" t="s">
        <v>135</v>
      </c>
      <c r="E153" s="40"/>
      <c r="F153" s="219" t="s">
        <v>234</v>
      </c>
      <c r="G153" s="40"/>
      <c r="H153" s="40"/>
      <c r="I153" s="215"/>
      <c r="J153" s="40"/>
      <c r="K153" s="40"/>
      <c r="L153" s="44"/>
      <c r="M153" s="216"/>
      <c r="N153" s="217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83</v>
      </c>
    </row>
    <row r="154" s="13" customFormat="1">
      <c r="A154" s="13"/>
      <c r="B154" s="220"/>
      <c r="C154" s="221"/>
      <c r="D154" s="213" t="s">
        <v>151</v>
      </c>
      <c r="E154" s="222" t="s">
        <v>28</v>
      </c>
      <c r="F154" s="223" t="s">
        <v>235</v>
      </c>
      <c r="G154" s="221"/>
      <c r="H154" s="224">
        <v>1.3999999999999999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151</v>
      </c>
      <c r="AU154" s="230" t="s">
        <v>83</v>
      </c>
      <c r="AV154" s="13" t="s">
        <v>83</v>
      </c>
      <c r="AW154" s="13" t="s">
        <v>35</v>
      </c>
      <c r="AX154" s="13" t="s">
        <v>81</v>
      </c>
      <c r="AY154" s="230" t="s">
        <v>123</v>
      </c>
    </row>
    <row r="155" s="2" customFormat="1" ht="16.5" customHeight="1">
      <c r="A155" s="38"/>
      <c r="B155" s="39"/>
      <c r="C155" s="200" t="s">
        <v>236</v>
      </c>
      <c r="D155" s="200" t="s">
        <v>126</v>
      </c>
      <c r="E155" s="201" t="s">
        <v>237</v>
      </c>
      <c r="F155" s="202" t="s">
        <v>238</v>
      </c>
      <c r="G155" s="203" t="s">
        <v>147</v>
      </c>
      <c r="H155" s="204">
        <v>1.3999999999999999</v>
      </c>
      <c r="I155" s="205"/>
      <c r="J155" s="206">
        <f>ROUND(I155*H155,2)</f>
        <v>0</v>
      </c>
      <c r="K155" s="202" t="s">
        <v>130</v>
      </c>
      <c r="L155" s="44"/>
      <c r="M155" s="207" t="s">
        <v>28</v>
      </c>
      <c r="N155" s="208" t="s">
        <v>44</v>
      </c>
      <c r="O155" s="84"/>
      <c r="P155" s="209">
        <f>O155*H155</f>
        <v>0</v>
      </c>
      <c r="Q155" s="209">
        <v>0</v>
      </c>
      <c r="R155" s="209">
        <f>Q155*H155</f>
        <v>0</v>
      </c>
      <c r="S155" s="209">
        <v>0.044999999999999998</v>
      </c>
      <c r="T155" s="210">
        <f>S155*H155</f>
        <v>0.063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1" t="s">
        <v>131</v>
      </c>
      <c r="AT155" s="211" t="s">
        <v>126</v>
      </c>
      <c r="AU155" s="211" t="s">
        <v>83</v>
      </c>
      <c r="AY155" s="17" t="s">
        <v>123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7" t="s">
        <v>81</v>
      </c>
      <c r="BK155" s="212">
        <f>ROUND(I155*H155,2)</f>
        <v>0</v>
      </c>
      <c r="BL155" s="17" t="s">
        <v>131</v>
      </c>
      <c r="BM155" s="211" t="s">
        <v>239</v>
      </c>
    </row>
    <row r="156" s="2" customFormat="1">
      <c r="A156" s="38"/>
      <c r="B156" s="39"/>
      <c r="C156" s="40"/>
      <c r="D156" s="213" t="s">
        <v>133</v>
      </c>
      <c r="E156" s="40"/>
      <c r="F156" s="214" t="s">
        <v>240</v>
      </c>
      <c r="G156" s="40"/>
      <c r="H156" s="40"/>
      <c r="I156" s="215"/>
      <c r="J156" s="40"/>
      <c r="K156" s="40"/>
      <c r="L156" s="44"/>
      <c r="M156" s="216"/>
      <c r="N156" s="217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83</v>
      </c>
    </row>
    <row r="157" s="2" customFormat="1">
      <c r="A157" s="38"/>
      <c r="B157" s="39"/>
      <c r="C157" s="40"/>
      <c r="D157" s="218" t="s">
        <v>135</v>
      </c>
      <c r="E157" s="40"/>
      <c r="F157" s="219" t="s">
        <v>241</v>
      </c>
      <c r="G157" s="40"/>
      <c r="H157" s="40"/>
      <c r="I157" s="215"/>
      <c r="J157" s="40"/>
      <c r="K157" s="40"/>
      <c r="L157" s="44"/>
      <c r="M157" s="216"/>
      <c r="N157" s="217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83</v>
      </c>
    </row>
    <row r="158" s="13" customFormat="1">
      <c r="A158" s="13"/>
      <c r="B158" s="220"/>
      <c r="C158" s="221"/>
      <c r="D158" s="213" t="s">
        <v>151</v>
      </c>
      <c r="E158" s="222" t="s">
        <v>28</v>
      </c>
      <c r="F158" s="223" t="s">
        <v>235</v>
      </c>
      <c r="G158" s="221"/>
      <c r="H158" s="224">
        <v>1.3999999999999999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151</v>
      </c>
      <c r="AU158" s="230" t="s">
        <v>83</v>
      </c>
      <c r="AV158" s="13" t="s">
        <v>83</v>
      </c>
      <c r="AW158" s="13" t="s">
        <v>35</v>
      </c>
      <c r="AX158" s="13" t="s">
        <v>81</v>
      </c>
      <c r="AY158" s="230" t="s">
        <v>123</v>
      </c>
    </row>
    <row r="159" s="2" customFormat="1" ht="16.5" customHeight="1">
      <c r="A159" s="38"/>
      <c r="B159" s="39"/>
      <c r="C159" s="200" t="s">
        <v>242</v>
      </c>
      <c r="D159" s="200" t="s">
        <v>126</v>
      </c>
      <c r="E159" s="201" t="s">
        <v>243</v>
      </c>
      <c r="F159" s="202" t="s">
        <v>244</v>
      </c>
      <c r="G159" s="203" t="s">
        <v>191</v>
      </c>
      <c r="H159" s="204">
        <v>4.2000000000000002</v>
      </c>
      <c r="I159" s="205"/>
      <c r="J159" s="206">
        <f>ROUND(I159*H159,2)</f>
        <v>0</v>
      </c>
      <c r="K159" s="202" t="s">
        <v>130</v>
      </c>
      <c r="L159" s="44"/>
      <c r="M159" s="207" t="s">
        <v>28</v>
      </c>
      <c r="N159" s="208" t="s">
        <v>44</v>
      </c>
      <c r="O159" s="84"/>
      <c r="P159" s="209">
        <f>O159*H159</f>
        <v>0</v>
      </c>
      <c r="Q159" s="209">
        <v>0</v>
      </c>
      <c r="R159" s="209">
        <f>Q159*H159</f>
        <v>0</v>
      </c>
      <c r="S159" s="209">
        <v>0.0022000000000000001</v>
      </c>
      <c r="T159" s="210">
        <f>S159*H159</f>
        <v>0.0092400000000000017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1" t="s">
        <v>131</v>
      </c>
      <c r="AT159" s="211" t="s">
        <v>126</v>
      </c>
      <c r="AU159" s="211" t="s">
        <v>83</v>
      </c>
      <c r="AY159" s="17" t="s">
        <v>123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81</v>
      </c>
      <c r="BK159" s="212">
        <f>ROUND(I159*H159,2)</f>
        <v>0</v>
      </c>
      <c r="BL159" s="17" t="s">
        <v>131</v>
      </c>
      <c r="BM159" s="211" t="s">
        <v>245</v>
      </c>
    </row>
    <row r="160" s="2" customFormat="1">
      <c r="A160" s="38"/>
      <c r="B160" s="39"/>
      <c r="C160" s="40"/>
      <c r="D160" s="213" t="s">
        <v>133</v>
      </c>
      <c r="E160" s="40"/>
      <c r="F160" s="214" t="s">
        <v>246</v>
      </c>
      <c r="G160" s="40"/>
      <c r="H160" s="40"/>
      <c r="I160" s="215"/>
      <c r="J160" s="40"/>
      <c r="K160" s="40"/>
      <c r="L160" s="44"/>
      <c r="M160" s="216"/>
      <c r="N160" s="217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83</v>
      </c>
    </row>
    <row r="161" s="2" customFormat="1">
      <c r="A161" s="38"/>
      <c r="B161" s="39"/>
      <c r="C161" s="40"/>
      <c r="D161" s="218" t="s">
        <v>135</v>
      </c>
      <c r="E161" s="40"/>
      <c r="F161" s="219" t="s">
        <v>247</v>
      </c>
      <c r="G161" s="40"/>
      <c r="H161" s="40"/>
      <c r="I161" s="215"/>
      <c r="J161" s="40"/>
      <c r="K161" s="40"/>
      <c r="L161" s="44"/>
      <c r="M161" s="216"/>
      <c r="N161" s="217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83</v>
      </c>
    </row>
    <row r="162" s="13" customFormat="1">
      <c r="A162" s="13"/>
      <c r="B162" s="220"/>
      <c r="C162" s="221"/>
      <c r="D162" s="213" t="s">
        <v>151</v>
      </c>
      <c r="E162" s="222" t="s">
        <v>28</v>
      </c>
      <c r="F162" s="223" t="s">
        <v>248</v>
      </c>
      <c r="G162" s="221"/>
      <c r="H162" s="224">
        <v>4.2000000000000002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151</v>
      </c>
      <c r="AU162" s="230" t="s">
        <v>83</v>
      </c>
      <c r="AV162" s="13" t="s">
        <v>83</v>
      </c>
      <c r="AW162" s="13" t="s">
        <v>35</v>
      </c>
      <c r="AX162" s="13" t="s">
        <v>81</v>
      </c>
      <c r="AY162" s="230" t="s">
        <v>123</v>
      </c>
    </row>
    <row r="163" s="2" customFormat="1" ht="16.5" customHeight="1">
      <c r="A163" s="38"/>
      <c r="B163" s="39"/>
      <c r="C163" s="200" t="s">
        <v>249</v>
      </c>
      <c r="D163" s="200" t="s">
        <v>126</v>
      </c>
      <c r="E163" s="201" t="s">
        <v>250</v>
      </c>
      <c r="F163" s="202" t="s">
        <v>251</v>
      </c>
      <c r="G163" s="203" t="s">
        <v>129</v>
      </c>
      <c r="H163" s="204">
        <v>10</v>
      </c>
      <c r="I163" s="205"/>
      <c r="J163" s="206">
        <f>ROUND(I163*H163,2)</f>
        <v>0</v>
      </c>
      <c r="K163" s="202" t="s">
        <v>130</v>
      </c>
      <c r="L163" s="44"/>
      <c r="M163" s="207" t="s">
        <v>28</v>
      </c>
      <c r="N163" s="208" t="s">
        <v>44</v>
      </c>
      <c r="O163" s="84"/>
      <c r="P163" s="209">
        <f>O163*H163</f>
        <v>0</v>
      </c>
      <c r="Q163" s="209">
        <v>0</v>
      </c>
      <c r="R163" s="209">
        <f>Q163*H163</f>
        <v>0</v>
      </c>
      <c r="S163" s="209">
        <v>0.0040000000000000001</v>
      </c>
      <c r="T163" s="210">
        <f>S163*H163</f>
        <v>0.040000000000000001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1" t="s">
        <v>131</v>
      </c>
      <c r="AT163" s="211" t="s">
        <v>126</v>
      </c>
      <c r="AU163" s="211" t="s">
        <v>83</v>
      </c>
      <c r="AY163" s="17" t="s">
        <v>123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7" t="s">
        <v>81</v>
      </c>
      <c r="BK163" s="212">
        <f>ROUND(I163*H163,2)</f>
        <v>0</v>
      </c>
      <c r="BL163" s="17" t="s">
        <v>131</v>
      </c>
      <c r="BM163" s="211" t="s">
        <v>252</v>
      </c>
    </row>
    <row r="164" s="2" customFormat="1">
      <c r="A164" s="38"/>
      <c r="B164" s="39"/>
      <c r="C164" s="40"/>
      <c r="D164" s="213" t="s">
        <v>133</v>
      </c>
      <c r="E164" s="40"/>
      <c r="F164" s="214" t="s">
        <v>253</v>
      </c>
      <c r="G164" s="40"/>
      <c r="H164" s="40"/>
      <c r="I164" s="215"/>
      <c r="J164" s="40"/>
      <c r="K164" s="40"/>
      <c r="L164" s="44"/>
      <c r="M164" s="216"/>
      <c r="N164" s="217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133</v>
      </c>
      <c r="AU164" s="17" t="s">
        <v>83</v>
      </c>
    </row>
    <row r="165" s="2" customFormat="1">
      <c r="A165" s="38"/>
      <c r="B165" s="39"/>
      <c r="C165" s="40"/>
      <c r="D165" s="218" t="s">
        <v>135</v>
      </c>
      <c r="E165" s="40"/>
      <c r="F165" s="219" t="s">
        <v>254</v>
      </c>
      <c r="G165" s="40"/>
      <c r="H165" s="40"/>
      <c r="I165" s="215"/>
      <c r="J165" s="40"/>
      <c r="K165" s="40"/>
      <c r="L165" s="44"/>
      <c r="M165" s="216"/>
      <c r="N165" s="217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13" customFormat="1">
      <c r="A166" s="13"/>
      <c r="B166" s="220"/>
      <c r="C166" s="221"/>
      <c r="D166" s="213" t="s">
        <v>151</v>
      </c>
      <c r="E166" s="222" t="s">
        <v>28</v>
      </c>
      <c r="F166" s="223" t="s">
        <v>255</v>
      </c>
      <c r="G166" s="221"/>
      <c r="H166" s="224">
        <v>2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151</v>
      </c>
      <c r="AU166" s="230" t="s">
        <v>83</v>
      </c>
      <c r="AV166" s="13" t="s">
        <v>83</v>
      </c>
      <c r="AW166" s="13" t="s">
        <v>35</v>
      </c>
      <c r="AX166" s="13" t="s">
        <v>73</v>
      </c>
      <c r="AY166" s="230" t="s">
        <v>123</v>
      </c>
    </row>
    <row r="167" s="13" customFormat="1">
      <c r="A167" s="13"/>
      <c r="B167" s="220"/>
      <c r="C167" s="221"/>
      <c r="D167" s="213" t="s">
        <v>151</v>
      </c>
      <c r="E167" s="222" t="s">
        <v>28</v>
      </c>
      <c r="F167" s="223" t="s">
        <v>256</v>
      </c>
      <c r="G167" s="221"/>
      <c r="H167" s="224">
        <v>8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151</v>
      </c>
      <c r="AU167" s="230" t="s">
        <v>83</v>
      </c>
      <c r="AV167" s="13" t="s">
        <v>83</v>
      </c>
      <c r="AW167" s="13" t="s">
        <v>35</v>
      </c>
      <c r="AX167" s="13" t="s">
        <v>73</v>
      </c>
      <c r="AY167" s="230" t="s">
        <v>123</v>
      </c>
    </row>
    <row r="168" s="14" customFormat="1">
      <c r="A168" s="14"/>
      <c r="B168" s="231"/>
      <c r="C168" s="232"/>
      <c r="D168" s="213" t="s">
        <v>151</v>
      </c>
      <c r="E168" s="233" t="s">
        <v>28</v>
      </c>
      <c r="F168" s="234" t="s">
        <v>160</v>
      </c>
      <c r="G168" s="232"/>
      <c r="H168" s="235">
        <v>10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151</v>
      </c>
      <c r="AU168" s="241" t="s">
        <v>83</v>
      </c>
      <c r="AV168" s="14" t="s">
        <v>131</v>
      </c>
      <c r="AW168" s="14" t="s">
        <v>35</v>
      </c>
      <c r="AX168" s="14" t="s">
        <v>81</v>
      </c>
      <c r="AY168" s="241" t="s">
        <v>123</v>
      </c>
    </row>
    <row r="169" s="2" customFormat="1" ht="16.5" customHeight="1">
      <c r="A169" s="38"/>
      <c r="B169" s="39"/>
      <c r="C169" s="200" t="s">
        <v>257</v>
      </c>
      <c r="D169" s="200" t="s">
        <v>126</v>
      </c>
      <c r="E169" s="201" t="s">
        <v>258</v>
      </c>
      <c r="F169" s="202" t="s">
        <v>259</v>
      </c>
      <c r="G169" s="203" t="s">
        <v>129</v>
      </c>
      <c r="H169" s="204">
        <v>2</v>
      </c>
      <c r="I169" s="205"/>
      <c r="J169" s="206">
        <f>ROUND(I169*H169,2)</f>
        <v>0</v>
      </c>
      <c r="K169" s="202" t="s">
        <v>130</v>
      </c>
      <c r="L169" s="44"/>
      <c r="M169" s="207" t="s">
        <v>28</v>
      </c>
      <c r="N169" s="208" t="s">
        <v>44</v>
      </c>
      <c r="O169" s="84"/>
      <c r="P169" s="209">
        <f>O169*H169</f>
        <v>0</v>
      </c>
      <c r="Q169" s="209">
        <v>0</v>
      </c>
      <c r="R169" s="209">
        <f>Q169*H169</f>
        <v>0</v>
      </c>
      <c r="S169" s="209">
        <v>0.0080000000000000002</v>
      </c>
      <c r="T169" s="210">
        <f>S169*H169</f>
        <v>0.016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1" t="s">
        <v>131</v>
      </c>
      <c r="AT169" s="211" t="s">
        <v>126</v>
      </c>
      <c r="AU169" s="211" t="s">
        <v>83</v>
      </c>
      <c r="AY169" s="17" t="s">
        <v>123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7" t="s">
        <v>81</v>
      </c>
      <c r="BK169" s="212">
        <f>ROUND(I169*H169,2)</f>
        <v>0</v>
      </c>
      <c r="BL169" s="17" t="s">
        <v>131</v>
      </c>
      <c r="BM169" s="211" t="s">
        <v>260</v>
      </c>
    </row>
    <row r="170" s="2" customFormat="1">
      <c r="A170" s="38"/>
      <c r="B170" s="39"/>
      <c r="C170" s="40"/>
      <c r="D170" s="213" t="s">
        <v>133</v>
      </c>
      <c r="E170" s="40"/>
      <c r="F170" s="214" t="s">
        <v>261</v>
      </c>
      <c r="G170" s="40"/>
      <c r="H170" s="40"/>
      <c r="I170" s="215"/>
      <c r="J170" s="40"/>
      <c r="K170" s="40"/>
      <c r="L170" s="44"/>
      <c r="M170" s="216"/>
      <c r="N170" s="217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83</v>
      </c>
    </row>
    <row r="171" s="2" customFormat="1">
      <c r="A171" s="38"/>
      <c r="B171" s="39"/>
      <c r="C171" s="40"/>
      <c r="D171" s="218" t="s">
        <v>135</v>
      </c>
      <c r="E171" s="40"/>
      <c r="F171" s="219" t="s">
        <v>262</v>
      </c>
      <c r="G171" s="40"/>
      <c r="H171" s="40"/>
      <c r="I171" s="215"/>
      <c r="J171" s="40"/>
      <c r="K171" s="40"/>
      <c r="L171" s="44"/>
      <c r="M171" s="216"/>
      <c r="N171" s="217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83</v>
      </c>
    </row>
    <row r="172" s="2" customFormat="1" ht="16.5" customHeight="1">
      <c r="A172" s="38"/>
      <c r="B172" s="39"/>
      <c r="C172" s="200" t="s">
        <v>7</v>
      </c>
      <c r="D172" s="200" t="s">
        <v>126</v>
      </c>
      <c r="E172" s="201" t="s">
        <v>263</v>
      </c>
      <c r="F172" s="202" t="s">
        <v>264</v>
      </c>
      <c r="G172" s="203" t="s">
        <v>191</v>
      </c>
      <c r="H172" s="204">
        <v>6.9000000000000004</v>
      </c>
      <c r="I172" s="205"/>
      <c r="J172" s="206">
        <f>ROUND(I172*H172,2)</f>
        <v>0</v>
      </c>
      <c r="K172" s="202" t="s">
        <v>130</v>
      </c>
      <c r="L172" s="44"/>
      <c r="M172" s="207" t="s">
        <v>28</v>
      </c>
      <c r="N172" s="208" t="s">
        <v>44</v>
      </c>
      <c r="O172" s="84"/>
      <c r="P172" s="209">
        <f>O172*H172</f>
        <v>0</v>
      </c>
      <c r="Q172" s="209">
        <v>0</v>
      </c>
      <c r="R172" s="209">
        <f>Q172*H172</f>
        <v>0</v>
      </c>
      <c r="S172" s="209">
        <v>0.017999999999999999</v>
      </c>
      <c r="T172" s="210">
        <f>S172*H172</f>
        <v>0.12419999999999999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1" t="s">
        <v>131</v>
      </c>
      <c r="AT172" s="211" t="s">
        <v>126</v>
      </c>
      <c r="AU172" s="211" t="s">
        <v>83</v>
      </c>
      <c r="AY172" s="17" t="s">
        <v>123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7" t="s">
        <v>81</v>
      </c>
      <c r="BK172" s="212">
        <f>ROUND(I172*H172,2)</f>
        <v>0</v>
      </c>
      <c r="BL172" s="17" t="s">
        <v>131</v>
      </c>
      <c r="BM172" s="211" t="s">
        <v>265</v>
      </c>
    </row>
    <row r="173" s="2" customFormat="1">
      <c r="A173" s="38"/>
      <c r="B173" s="39"/>
      <c r="C173" s="40"/>
      <c r="D173" s="213" t="s">
        <v>133</v>
      </c>
      <c r="E173" s="40"/>
      <c r="F173" s="214" t="s">
        <v>266</v>
      </c>
      <c r="G173" s="40"/>
      <c r="H173" s="40"/>
      <c r="I173" s="215"/>
      <c r="J173" s="40"/>
      <c r="K173" s="40"/>
      <c r="L173" s="44"/>
      <c r="M173" s="216"/>
      <c r="N173" s="217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83</v>
      </c>
    </row>
    <row r="174" s="2" customFormat="1">
      <c r="A174" s="38"/>
      <c r="B174" s="39"/>
      <c r="C174" s="40"/>
      <c r="D174" s="218" t="s">
        <v>135</v>
      </c>
      <c r="E174" s="40"/>
      <c r="F174" s="219" t="s">
        <v>267</v>
      </c>
      <c r="G174" s="40"/>
      <c r="H174" s="40"/>
      <c r="I174" s="215"/>
      <c r="J174" s="40"/>
      <c r="K174" s="40"/>
      <c r="L174" s="44"/>
      <c r="M174" s="216"/>
      <c r="N174" s="217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83</v>
      </c>
    </row>
    <row r="175" s="13" customFormat="1">
      <c r="A175" s="13"/>
      <c r="B175" s="220"/>
      <c r="C175" s="221"/>
      <c r="D175" s="213" t="s">
        <v>151</v>
      </c>
      <c r="E175" s="222" t="s">
        <v>28</v>
      </c>
      <c r="F175" s="223" t="s">
        <v>268</v>
      </c>
      <c r="G175" s="221"/>
      <c r="H175" s="224">
        <v>6.9000000000000004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151</v>
      </c>
      <c r="AU175" s="230" t="s">
        <v>83</v>
      </c>
      <c r="AV175" s="13" t="s">
        <v>83</v>
      </c>
      <c r="AW175" s="13" t="s">
        <v>35</v>
      </c>
      <c r="AX175" s="13" t="s">
        <v>81</v>
      </c>
      <c r="AY175" s="230" t="s">
        <v>123</v>
      </c>
    </row>
    <row r="176" s="2" customFormat="1" ht="16.5" customHeight="1">
      <c r="A176" s="38"/>
      <c r="B176" s="39"/>
      <c r="C176" s="200" t="s">
        <v>269</v>
      </c>
      <c r="D176" s="200" t="s">
        <v>126</v>
      </c>
      <c r="E176" s="201" t="s">
        <v>270</v>
      </c>
      <c r="F176" s="202" t="s">
        <v>271</v>
      </c>
      <c r="G176" s="203" t="s">
        <v>191</v>
      </c>
      <c r="H176" s="204">
        <v>1.7</v>
      </c>
      <c r="I176" s="205"/>
      <c r="J176" s="206">
        <f>ROUND(I176*H176,2)</f>
        <v>0</v>
      </c>
      <c r="K176" s="202" t="s">
        <v>130</v>
      </c>
      <c r="L176" s="44"/>
      <c r="M176" s="207" t="s">
        <v>28</v>
      </c>
      <c r="N176" s="208" t="s">
        <v>44</v>
      </c>
      <c r="O176" s="84"/>
      <c r="P176" s="209">
        <f>O176*H176</f>
        <v>0</v>
      </c>
      <c r="Q176" s="209">
        <v>0</v>
      </c>
      <c r="R176" s="209">
        <f>Q176*H176</f>
        <v>0</v>
      </c>
      <c r="S176" s="209">
        <v>0.037999999999999999</v>
      </c>
      <c r="T176" s="210">
        <f>S176*H176</f>
        <v>0.064599999999999991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1" t="s">
        <v>131</v>
      </c>
      <c r="AT176" s="211" t="s">
        <v>126</v>
      </c>
      <c r="AU176" s="211" t="s">
        <v>83</v>
      </c>
      <c r="AY176" s="17" t="s">
        <v>123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7" t="s">
        <v>81</v>
      </c>
      <c r="BK176" s="212">
        <f>ROUND(I176*H176,2)</f>
        <v>0</v>
      </c>
      <c r="BL176" s="17" t="s">
        <v>131</v>
      </c>
      <c r="BM176" s="211" t="s">
        <v>272</v>
      </c>
    </row>
    <row r="177" s="2" customFormat="1">
      <c r="A177" s="38"/>
      <c r="B177" s="39"/>
      <c r="C177" s="40"/>
      <c r="D177" s="213" t="s">
        <v>133</v>
      </c>
      <c r="E177" s="40"/>
      <c r="F177" s="214" t="s">
        <v>273</v>
      </c>
      <c r="G177" s="40"/>
      <c r="H177" s="40"/>
      <c r="I177" s="215"/>
      <c r="J177" s="40"/>
      <c r="K177" s="40"/>
      <c r="L177" s="44"/>
      <c r="M177" s="216"/>
      <c r="N177" s="217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83</v>
      </c>
    </row>
    <row r="178" s="2" customFormat="1">
      <c r="A178" s="38"/>
      <c r="B178" s="39"/>
      <c r="C178" s="40"/>
      <c r="D178" s="218" t="s">
        <v>135</v>
      </c>
      <c r="E178" s="40"/>
      <c r="F178" s="219" t="s">
        <v>274</v>
      </c>
      <c r="G178" s="40"/>
      <c r="H178" s="40"/>
      <c r="I178" s="215"/>
      <c r="J178" s="40"/>
      <c r="K178" s="40"/>
      <c r="L178" s="44"/>
      <c r="M178" s="216"/>
      <c r="N178" s="217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83</v>
      </c>
    </row>
    <row r="179" s="13" customFormat="1">
      <c r="A179" s="13"/>
      <c r="B179" s="220"/>
      <c r="C179" s="221"/>
      <c r="D179" s="213" t="s">
        <v>151</v>
      </c>
      <c r="E179" s="222" t="s">
        <v>28</v>
      </c>
      <c r="F179" s="223" t="s">
        <v>275</v>
      </c>
      <c r="G179" s="221"/>
      <c r="H179" s="224">
        <v>0.5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151</v>
      </c>
      <c r="AU179" s="230" t="s">
        <v>83</v>
      </c>
      <c r="AV179" s="13" t="s">
        <v>83</v>
      </c>
      <c r="AW179" s="13" t="s">
        <v>35</v>
      </c>
      <c r="AX179" s="13" t="s">
        <v>73</v>
      </c>
      <c r="AY179" s="230" t="s">
        <v>123</v>
      </c>
    </row>
    <row r="180" s="13" customFormat="1">
      <c r="A180" s="13"/>
      <c r="B180" s="220"/>
      <c r="C180" s="221"/>
      <c r="D180" s="213" t="s">
        <v>151</v>
      </c>
      <c r="E180" s="222" t="s">
        <v>28</v>
      </c>
      <c r="F180" s="223" t="s">
        <v>276</v>
      </c>
      <c r="G180" s="221"/>
      <c r="H180" s="224">
        <v>1.2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151</v>
      </c>
      <c r="AU180" s="230" t="s">
        <v>83</v>
      </c>
      <c r="AV180" s="13" t="s">
        <v>83</v>
      </c>
      <c r="AW180" s="13" t="s">
        <v>35</v>
      </c>
      <c r="AX180" s="13" t="s">
        <v>73</v>
      </c>
      <c r="AY180" s="230" t="s">
        <v>123</v>
      </c>
    </row>
    <row r="181" s="14" customFormat="1">
      <c r="A181" s="14"/>
      <c r="B181" s="231"/>
      <c r="C181" s="232"/>
      <c r="D181" s="213" t="s">
        <v>151</v>
      </c>
      <c r="E181" s="233" t="s">
        <v>28</v>
      </c>
      <c r="F181" s="234" t="s">
        <v>160</v>
      </c>
      <c r="G181" s="232"/>
      <c r="H181" s="235">
        <v>1.7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1" t="s">
        <v>151</v>
      </c>
      <c r="AU181" s="241" t="s">
        <v>83</v>
      </c>
      <c r="AV181" s="14" t="s">
        <v>131</v>
      </c>
      <c r="AW181" s="14" t="s">
        <v>35</v>
      </c>
      <c r="AX181" s="14" t="s">
        <v>81</v>
      </c>
      <c r="AY181" s="241" t="s">
        <v>123</v>
      </c>
    </row>
    <row r="182" s="2" customFormat="1" ht="16.5" customHeight="1">
      <c r="A182" s="38"/>
      <c r="B182" s="39"/>
      <c r="C182" s="200" t="s">
        <v>277</v>
      </c>
      <c r="D182" s="200" t="s">
        <v>126</v>
      </c>
      <c r="E182" s="201" t="s">
        <v>278</v>
      </c>
      <c r="F182" s="202" t="s">
        <v>279</v>
      </c>
      <c r="G182" s="203" t="s">
        <v>191</v>
      </c>
      <c r="H182" s="204">
        <v>3.2000000000000002</v>
      </c>
      <c r="I182" s="205"/>
      <c r="J182" s="206">
        <f>ROUND(I182*H182,2)</f>
        <v>0</v>
      </c>
      <c r="K182" s="202" t="s">
        <v>130</v>
      </c>
      <c r="L182" s="44"/>
      <c r="M182" s="207" t="s">
        <v>28</v>
      </c>
      <c r="N182" s="208" t="s">
        <v>44</v>
      </c>
      <c r="O182" s="84"/>
      <c r="P182" s="209">
        <f>O182*H182</f>
        <v>0</v>
      </c>
      <c r="Q182" s="209">
        <v>0</v>
      </c>
      <c r="R182" s="209">
        <f>Q182*H182</f>
        <v>0</v>
      </c>
      <c r="S182" s="209">
        <v>0.040000000000000001</v>
      </c>
      <c r="T182" s="210">
        <f>S182*H182</f>
        <v>0.128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1" t="s">
        <v>131</v>
      </c>
      <c r="AT182" s="211" t="s">
        <v>126</v>
      </c>
      <c r="AU182" s="211" t="s">
        <v>83</v>
      </c>
      <c r="AY182" s="17" t="s">
        <v>123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81</v>
      </c>
      <c r="BK182" s="212">
        <f>ROUND(I182*H182,2)</f>
        <v>0</v>
      </c>
      <c r="BL182" s="17" t="s">
        <v>131</v>
      </c>
      <c r="BM182" s="211" t="s">
        <v>280</v>
      </c>
    </row>
    <row r="183" s="2" customFormat="1">
      <c r="A183" s="38"/>
      <c r="B183" s="39"/>
      <c r="C183" s="40"/>
      <c r="D183" s="213" t="s">
        <v>133</v>
      </c>
      <c r="E183" s="40"/>
      <c r="F183" s="214" t="s">
        <v>281</v>
      </c>
      <c r="G183" s="40"/>
      <c r="H183" s="40"/>
      <c r="I183" s="215"/>
      <c r="J183" s="40"/>
      <c r="K183" s="40"/>
      <c r="L183" s="44"/>
      <c r="M183" s="216"/>
      <c r="N183" s="217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83</v>
      </c>
    </row>
    <row r="184" s="2" customFormat="1">
      <c r="A184" s="38"/>
      <c r="B184" s="39"/>
      <c r="C184" s="40"/>
      <c r="D184" s="218" t="s">
        <v>135</v>
      </c>
      <c r="E184" s="40"/>
      <c r="F184" s="219" t="s">
        <v>282</v>
      </c>
      <c r="G184" s="40"/>
      <c r="H184" s="40"/>
      <c r="I184" s="215"/>
      <c r="J184" s="40"/>
      <c r="K184" s="40"/>
      <c r="L184" s="44"/>
      <c r="M184" s="216"/>
      <c r="N184" s="217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83</v>
      </c>
    </row>
    <row r="185" s="13" customFormat="1">
      <c r="A185" s="13"/>
      <c r="B185" s="220"/>
      <c r="C185" s="221"/>
      <c r="D185" s="213" t="s">
        <v>151</v>
      </c>
      <c r="E185" s="222" t="s">
        <v>28</v>
      </c>
      <c r="F185" s="223" t="s">
        <v>283</v>
      </c>
      <c r="G185" s="221"/>
      <c r="H185" s="224">
        <v>3.2000000000000002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151</v>
      </c>
      <c r="AU185" s="230" t="s">
        <v>83</v>
      </c>
      <c r="AV185" s="13" t="s">
        <v>83</v>
      </c>
      <c r="AW185" s="13" t="s">
        <v>35</v>
      </c>
      <c r="AX185" s="13" t="s">
        <v>81</v>
      </c>
      <c r="AY185" s="230" t="s">
        <v>123</v>
      </c>
    </row>
    <row r="186" s="2" customFormat="1" ht="16.5" customHeight="1">
      <c r="A186" s="38"/>
      <c r="B186" s="39"/>
      <c r="C186" s="200" t="s">
        <v>284</v>
      </c>
      <c r="D186" s="200" t="s">
        <v>126</v>
      </c>
      <c r="E186" s="201" t="s">
        <v>285</v>
      </c>
      <c r="F186" s="202" t="s">
        <v>286</v>
      </c>
      <c r="G186" s="203" t="s">
        <v>191</v>
      </c>
      <c r="H186" s="204">
        <v>5.5999999999999996</v>
      </c>
      <c r="I186" s="205"/>
      <c r="J186" s="206">
        <f>ROUND(I186*H186,2)</f>
        <v>0</v>
      </c>
      <c r="K186" s="202" t="s">
        <v>130</v>
      </c>
      <c r="L186" s="44"/>
      <c r="M186" s="207" t="s">
        <v>28</v>
      </c>
      <c r="N186" s="208" t="s">
        <v>44</v>
      </c>
      <c r="O186" s="84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1" t="s">
        <v>131</v>
      </c>
      <c r="AT186" s="211" t="s">
        <v>126</v>
      </c>
      <c r="AU186" s="211" t="s">
        <v>83</v>
      </c>
      <c r="AY186" s="17" t="s">
        <v>123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81</v>
      </c>
      <c r="BK186" s="212">
        <f>ROUND(I186*H186,2)</f>
        <v>0</v>
      </c>
      <c r="BL186" s="17" t="s">
        <v>131</v>
      </c>
      <c r="BM186" s="211" t="s">
        <v>287</v>
      </c>
    </row>
    <row r="187" s="2" customFormat="1">
      <c r="A187" s="38"/>
      <c r="B187" s="39"/>
      <c r="C187" s="40"/>
      <c r="D187" s="213" t="s">
        <v>133</v>
      </c>
      <c r="E187" s="40"/>
      <c r="F187" s="214" t="s">
        <v>288</v>
      </c>
      <c r="G187" s="40"/>
      <c r="H187" s="40"/>
      <c r="I187" s="215"/>
      <c r="J187" s="40"/>
      <c r="K187" s="40"/>
      <c r="L187" s="44"/>
      <c r="M187" s="216"/>
      <c r="N187" s="217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83</v>
      </c>
    </row>
    <row r="188" s="2" customFormat="1">
      <c r="A188" s="38"/>
      <c r="B188" s="39"/>
      <c r="C188" s="40"/>
      <c r="D188" s="218" t="s">
        <v>135</v>
      </c>
      <c r="E188" s="40"/>
      <c r="F188" s="219" t="s">
        <v>289</v>
      </c>
      <c r="G188" s="40"/>
      <c r="H188" s="40"/>
      <c r="I188" s="215"/>
      <c r="J188" s="40"/>
      <c r="K188" s="40"/>
      <c r="L188" s="44"/>
      <c r="M188" s="216"/>
      <c r="N188" s="217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83</v>
      </c>
    </row>
    <row r="189" s="13" customFormat="1">
      <c r="A189" s="13"/>
      <c r="B189" s="220"/>
      <c r="C189" s="221"/>
      <c r="D189" s="213" t="s">
        <v>151</v>
      </c>
      <c r="E189" s="222" t="s">
        <v>28</v>
      </c>
      <c r="F189" s="223" t="s">
        <v>290</v>
      </c>
      <c r="G189" s="221"/>
      <c r="H189" s="224">
        <v>5.5999999999999996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151</v>
      </c>
      <c r="AU189" s="230" t="s">
        <v>83</v>
      </c>
      <c r="AV189" s="13" t="s">
        <v>83</v>
      </c>
      <c r="AW189" s="13" t="s">
        <v>35</v>
      </c>
      <c r="AX189" s="13" t="s">
        <v>81</v>
      </c>
      <c r="AY189" s="230" t="s">
        <v>123</v>
      </c>
    </row>
    <row r="190" s="12" customFormat="1" ht="22.8" customHeight="1">
      <c r="A190" s="12"/>
      <c r="B190" s="184"/>
      <c r="C190" s="185"/>
      <c r="D190" s="186" t="s">
        <v>72</v>
      </c>
      <c r="E190" s="198" t="s">
        <v>291</v>
      </c>
      <c r="F190" s="198" t="s">
        <v>292</v>
      </c>
      <c r="G190" s="185"/>
      <c r="H190" s="185"/>
      <c r="I190" s="188"/>
      <c r="J190" s="199">
        <f>BK190</f>
        <v>0</v>
      </c>
      <c r="K190" s="185"/>
      <c r="L190" s="190"/>
      <c r="M190" s="191"/>
      <c r="N190" s="192"/>
      <c r="O190" s="192"/>
      <c r="P190" s="193">
        <f>SUM(P191:P203)</f>
        <v>0</v>
      </c>
      <c r="Q190" s="192"/>
      <c r="R190" s="193">
        <f>SUM(R191:R203)</f>
        <v>0</v>
      </c>
      <c r="S190" s="192"/>
      <c r="T190" s="194">
        <f>SUM(T191:T203)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5" t="s">
        <v>81</v>
      </c>
      <c r="AT190" s="196" t="s">
        <v>72</v>
      </c>
      <c r="AU190" s="196" t="s">
        <v>81</v>
      </c>
      <c r="AY190" s="195" t="s">
        <v>123</v>
      </c>
      <c r="BK190" s="197">
        <f>SUM(BK191:BK203)</f>
        <v>0</v>
      </c>
    </row>
    <row r="191" s="2" customFormat="1" ht="16.5" customHeight="1">
      <c r="A191" s="38"/>
      <c r="B191" s="39"/>
      <c r="C191" s="200" t="s">
        <v>293</v>
      </c>
      <c r="D191" s="200" t="s">
        <v>126</v>
      </c>
      <c r="E191" s="201" t="s">
        <v>294</v>
      </c>
      <c r="F191" s="202" t="s">
        <v>295</v>
      </c>
      <c r="G191" s="203" t="s">
        <v>296</v>
      </c>
      <c r="H191" s="204">
        <v>3.6030000000000002</v>
      </c>
      <c r="I191" s="205"/>
      <c r="J191" s="206">
        <f>ROUND(I191*H191,2)</f>
        <v>0</v>
      </c>
      <c r="K191" s="202" t="s">
        <v>130</v>
      </c>
      <c r="L191" s="44"/>
      <c r="M191" s="207" t="s">
        <v>28</v>
      </c>
      <c r="N191" s="208" t="s">
        <v>44</v>
      </c>
      <c r="O191" s="84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1" t="s">
        <v>131</v>
      </c>
      <c r="AT191" s="211" t="s">
        <v>126</v>
      </c>
      <c r="AU191" s="211" t="s">
        <v>83</v>
      </c>
      <c r="AY191" s="17" t="s">
        <v>123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81</v>
      </c>
      <c r="BK191" s="212">
        <f>ROUND(I191*H191,2)</f>
        <v>0</v>
      </c>
      <c r="BL191" s="17" t="s">
        <v>131</v>
      </c>
      <c r="BM191" s="211" t="s">
        <v>297</v>
      </c>
    </row>
    <row r="192" s="2" customFormat="1">
      <c r="A192" s="38"/>
      <c r="B192" s="39"/>
      <c r="C192" s="40"/>
      <c r="D192" s="213" t="s">
        <v>133</v>
      </c>
      <c r="E192" s="40"/>
      <c r="F192" s="214" t="s">
        <v>298</v>
      </c>
      <c r="G192" s="40"/>
      <c r="H192" s="40"/>
      <c r="I192" s="215"/>
      <c r="J192" s="40"/>
      <c r="K192" s="40"/>
      <c r="L192" s="44"/>
      <c r="M192" s="216"/>
      <c r="N192" s="217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83</v>
      </c>
    </row>
    <row r="193" s="2" customFormat="1">
      <c r="A193" s="38"/>
      <c r="B193" s="39"/>
      <c r="C193" s="40"/>
      <c r="D193" s="218" t="s">
        <v>135</v>
      </c>
      <c r="E193" s="40"/>
      <c r="F193" s="219" t="s">
        <v>299</v>
      </c>
      <c r="G193" s="40"/>
      <c r="H193" s="40"/>
      <c r="I193" s="215"/>
      <c r="J193" s="40"/>
      <c r="K193" s="40"/>
      <c r="L193" s="44"/>
      <c r="M193" s="216"/>
      <c r="N193" s="217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83</v>
      </c>
    </row>
    <row r="194" s="2" customFormat="1" ht="16.5" customHeight="1">
      <c r="A194" s="38"/>
      <c r="B194" s="39"/>
      <c r="C194" s="200" t="s">
        <v>300</v>
      </c>
      <c r="D194" s="200" t="s">
        <v>126</v>
      </c>
      <c r="E194" s="201" t="s">
        <v>301</v>
      </c>
      <c r="F194" s="202" t="s">
        <v>302</v>
      </c>
      <c r="G194" s="203" t="s">
        <v>296</v>
      </c>
      <c r="H194" s="204">
        <v>3.6030000000000002</v>
      </c>
      <c r="I194" s="205"/>
      <c r="J194" s="206">
        <f>ROUND(I194*H194,2)</f>
        <v>0</v>
      </c>
      <c r="K194" s="202" t="s">
        <v>130</v>
      </c>
      <c r="L194" s="44"/>
      <c r="M194" s="207" t="s">
        <v>28</v>
      </c>
      <c r="N194" s="208" t="s">
        <v>44</v>
      </c>
      <c r="O194" s="84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1" t="s">
        <v>131</v>
      </c>
      <c r="AT194" s="211" t="s">
        <v>126</v>
      </c>
      <c r="AU194" s="211" t="s">
        <v>83</v>
      </c>
      <c r="AY194" s="17" t="s">
        <v>123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7" t="s">
        <v>81</v>
      </c>
      <c r="BK194" s="212">
        <f>ROUND(I194*H194,2)</f>
        <v>0</v>
      </c>
      <c r="BL194" s="17" t="s">
        <v>131</v>
      </c>
      <c r="BM194" s="211" t="s">
        <v>303</v>
      </c>
    </row>
    <row r="195" s="2" customFormat="1">
      <c r="A195" s="38"/>
      <c r="B195" s="39"/>
      <c r="C195" s="40"/>
      <c r="D195" s="213" t="s">
        <v>133</v>
      </c>
      <c r="E195" s="40"/>
      <c r="F195" s="214" t="s">
        <v>304</v>
      </c>
      <c r="G195" s="40"/>
      <c r="H195" s="40"/>
      <c r="I195" s="215"/>
      <c r="J195" s="40"/>
      <c r="K195" s="40"/>
      <c r="L195" s="44"/>
      <c r="M195" s="216"/>
      <c r="N195" s="217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83</v>
      </c>
    </row>
    <row r="196" s="2" customFormat="1">
      <c r="A196" s="38"/>
      <c r="B196" s="39"/>
      <c r="C196" s="40"/>
      <c r="D196" s="218" t="s">
        <v>135</v>
      </c>
      <c r="E196" s="40"/>
      <c r="F196" s="219" t="s">
        <v>305</v>
      </c>
      <c r="G196" s="40"/>
      <c r="H196" s="40"/>
      <c r="I196" s="215"/>
      <c r="J196" s="40"/>
      <c r="K196" s="40"/>
      <c r="L196" s="44"/>
      <c r="M196" s="216"/>
      <c r="N196" s="217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83</v>
      </c>
    </row>
    <row r="197" s="2" customFormat="1" ht="16.5" customHeight="1">
      <c r="A197" s="38"/>
      <c r="B197" s="39"/>
      <c r="C197" s="200" t="s">
        <v>306</v>
      </c>
      <c r="D197" s="200" t="s">
        <v>126</v>
      </c>
      <c r="E197" s="201" t="s">
        <v>307</v>
      </c>
      <c r="F197" s="202" t="s">
        <v>308</v>
      </c>
      <c r="G197" s="203" t="s">
        <v>296</v>
      </c>
      <c r="H197" s="204">
        <v>35.25</v>
      </c>
      <c r="I197" s="205"/>
      <c r="J197" s="206">
        <f>ROUND(I197*H197,2)</f>
        <v>0</v>
      </c>
      <c r="K197" s="202" t="s">
        <v>130</v>
      </c>
      <c r="L197" s="44"/>
      <c r="M197" s="207" t="s">
        <v>28</v>
      </c>
      <c r="N197" s="208" t="s">
        <v>44</v>
      </c>
      <c r="O197" s="84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1" t="s">
        <v>131</v>
      </c>
      <c r="AT197" s="211" t="s">
        <v>126</v>
      </c>
      <c r="AU197" s="211" t="s">
        <v>83</v>
      </c>
      <c r="AY197" s="17" t="s">
        <v>123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81</v>
      </c>
      <c r="BK197" s="212">
        <f>ROUND(I197*H197,2)</f>
        <v>0</v>
      </c>
      <c r="BL197" s="17" t="s">
        <v>131</v>
      </c>
      <c r="BM197" s="211" t="s">
        <v>309</v>
      </c>
    </row>
    <row r="198" s="2" customFormat="1">
      <c r="A198" s="38"/>
      <c r="B198" s="39"/>
      <c r="C198" s="40"/>
      <c r="D198" s="213" t="s">
        <v>133</v>
      </c>
      <c r="E198" s="40"/>
      <c r="F198" s="214" t="s">
        <v>310</v>
      </c>
      <c r="G198" s="40"/>
      <c r="H198" s="40"/>
      <c r="I198" s="215"/>
      <c r="J198" s="40"/>
      <c r="K198" s="40"/>
      <c r="L198" s="44"/>
      <c r="M198" s="216"/>
      <c r="N198" s="217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133</v>
      </c>
      <c r="AU198" s="17" t="s">
        <v>83</v>
      </c>
    </row>
    <row r="199" s="2" customFormat="1">
      <c r="A199" s="38"/>
      <c r="B199" s="39"/>
      <c r="C199" s="40"/>
      <c r="D199" s="218" t="s">
        <v>135</v>
      </c>
      <c r="E199" s="40"/>
      <c r="F199" s="219" t="s">
        <v>311</v>
      </c>
      <c r="G199" s="40"/>
      <c r="H199" s="40"/>
      <c r="I199" s="215"/>
      <c r="J199" s="40"/>
      <c r="K199" s="40"/>
      <c r="L199" s="44"/>
      <c r="M199" s="216"/>
      <c r="N199" s="217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83</v>
      </c>
    </row>
    <row r="200" s="13" customFormat="1">
      <c r="A200" s="13"/>
      <c r="B200" s="220"/>
      <c r="C200" s="221"/>
      <c r="D200" s="213" t="s">
        <v>151</v>
      </c>
      <c r="E200" s="222" t="s">
        <v>28</v>
      </c>
      <c r="F200" s="223" t="s">
        <v>312</v>
      </c>
      <c r="G200" s="221"/>
      <c r="H200" s="224">
        <v>35.25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151</v>
      </c>
      <c r="AU200" s="230" t="s">
        <v>83</v>
      </c>
      <c r="AV200" s="13" t="s">
        <v>83</v>
      </c>
      <c r="AW200" s="13" t="s">
        <v>35</v>
      </c>
      <c r="AX200" s="13" t="s">
        <v>81</v>
      </c>
      <c r="AY200" s="230" t="s">
        <v>123</v>
      </c>
    </row>
    <row r="201" s="2" customFormat="1" ht="24.15" customHeight="1">
      <c r="A201" s="38"/>
      <c r="B201" s="39"/>
      <c r="C201" s="200" t="s">
        <v>313</v>
      </c>
      <c r="D201" s="200" t="s">
        <v>126</v>
      </c>
      <c r="E201" s="201" t="s">
        <v>314</v>
      </c>
      <c r="F201" s="202" t="s">
        <v>315</v>
      </c>
      <c r="G201" s="203" t="s">
        <v>296</v>
      </c>
      <c r="H201" s="204">
        <v>3.5249999999999999</v>
      </c>
      <c r="I201" s="205"/>
      <c r="J201" s="206">
        <f>ROUND(I201*H201,2)</f>
        <v>0</v>
      </c>
      <c r="K201" s="202" t="s">
        <v>130</v>
      </c>
      <c r="L201" s="44"/>
      <c r="M201" s="207" t="s">
        <v>28</v>
      </c>
      <c r="N201" s="208" t="s">
        <v>44</v>
      </c>
      <c r="O201" s="84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1" t="s">
        <v>131</v>
      </c>
      <c r="AT201" s="211" t="s">
        <v>126</v>
      </c>
      <c r="AU201" s="211" t="s">
        <v>83</v>
      </c>
      <c r="AY201" s="17" t="s">
        <v>123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81</v>
      </c>
      <c r="BK201" s="212">
        <f>ROUND(I201*H201,2)</f>
        <v>0</v>
      </c>
      <c r="BL201" s="17" t="s">
        <v>131</v>
      </c>
      <c r="BM201" s="211" t="s">
        <v>316</v>
      </c>
    </row>
    <row r="202" s="2" customFormat="1">
      <c r="A202" s="38"/>
      <c r="B202" s="39"/>
      <c r="C202" s="40"/>
      <c r="D202" s="213" t="s">
        <v>133</v>
      </c>
      <c r="E202" s="40"/>
      <c r="F202" s="214" t="s">
        <v>317</v>
      </c>
      <c r="G202" s="40"/>
      <c r="H202" s="40"/>
      <c r="I202" s="215"/>
      <c r="J202" s="40"/>
      <c r="K202" s="40"/>
      <c r="L202" s="44"/>
      <c r="M202" s="216"/>
      <c r="N202" s="217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133</v>
      </c>
      <c r="AU202" s="17" t="s">
        <v>83</v>
      </c>
    </row>
    <row r="203" s="2" customFormat="1">
      <c r="A203" s="38"/>
      <c r="B203" s="39"/>
      <c r="C203" s="40"/>
      <c r="D203" s="218" t="s">
        <v>135</v>
      </c>
      <c r="E203" s="40"/>
      <c r="F203" s="219" t="s">
        <v>318</v>
      </c>
      <c r="G203" s="40"/>
      <c r="H203" s="40"/>
      <c r="I203" s="215"/>
      <c r="J203" s="40"/>
      <c r="K203" s="40"/>
      <c r="L203" s="44"/>
      <c r="M203" s="216"/>
      <c r="N203" s="217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83</v>
      </c>
    </row>
    <row r="204" s="12" customFormat="1" ht="22.8" customHeight="1">
      <c r="A204" s="12"/>
      <c r="B204" s="184"/>
      <c r="C204" s="185"/>
      <c r="D204" s="186" t="s">
        <v>72</v>
      </c>
      <c r="E204" s="198" t="s">
        <v>319</v>
      </c>
      <c r="F204" s="198" t="s">
        <v>320</v>
      </c>
      <c r="G204" s="185"/>
      <c r="H204" s="185"/>
      <c r="I204" s="188"/>
      <c r="J204" s="199">
        <f>BK204</f>
        <v>0</v>
      </c>
      <c r="K204" s="185"/>
      <c r="L204" s="190"/>
      <c r="M204" s="191"/>
      <c r="N204" s="192"/>
      <c r="O204" s="192"/>
      <c r="P204" s="193">
        <f>SUM(P205:P207)</f>
        <v>0</v>
      </c>
      <c r="Q204" s="192"/>
      <c r="R204" s="193">
        <f>SUM(R205:R207)</f>
        <v>0</v>
      </c>
      <c r="S204" s="192"/>
      <c r="T204" s="194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5" t="s">
        <v>81</v>
      </c>
      <c r="AT204" s="196" t="s">
        <v>72</v>
      </c>
      <c r="AU204" s="196" t="s">
        <v>81</v>
      </c>
      <c r="AY204" s="195" t="s">
        <v>123</v>
      </c>
      <c r="BK204" s="197">
        <f>SUM(BK205:BK207)</f>
        <v>0</v>
      </c>
    </row>
    <row r="205" s="2" customFormat="1" ht="16.5" customHeight="1">
      <c r="A205" s="38"/>
      <c r="B205" s="39"/>
      <c r="C205" s="200" t="s">
        <v>321</v>
      </c>
      <c r="D205" s="200" t="s">
        <v>126</v>
      </c>
      <c r="E205" s="201" t="s">
        <v>322</v>
      </c>
      <c r="F205" s="202" t="s">
        <v>323</v>
      </c>
      <c r="G205" s="203" t="s">
        <v>296</v>
      </c>
      <c r="H205" s="204">
        <v>1.591</v>
      </c>
      <c r="I205" s="205"/>
      <c r="J205" s="206">
        <f>ROUND(I205*H205,2)</f>
        <v>0</v>
      </c>
      <c r="K205" s="202" t="s">
        <v>130</v>
      </c>
      <c r="L205" s="44"/>
      <c r="M205" s="207" t="s">
        <v>28</v>
      </c>
      <c r="N205" s="208" t="s">
        <v>44</v>
      </c>
      <c r="O205" s="84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1" t="s">
        <v>131</v>
      </c>
      <c r="AT205" s="211" t="s">
        <v>126</v>
      </c>
      <c r="AU205" s="211" t="s">
        <v>83</v>
      </c>
      <c r="AY205" s="17" t="s">
        <v>123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7" t="s">
        <v>81</v>
      </c>
      <c r="BK205" s="212">
        <f>ROUND(I205*H205,2)</f>
        <v>0</v>
      </c>
      <c r="BL205" s="17" t="s">
        <v>131</v>
      </c>
      <c r="BM205" s="211" t="s">
        <v>324</v>
      </c>
    </row>
    <row r="206" s="2" customFormat="1">
      <c r="A206" s="38"/>
      <c r="B206" s="39"/>
      <c r="C206" s="40"/>
      <c r="D206" s="213" t="s">
        <v>133</v>
      </c>
      <c r="E206" s="40"/>
      <c r="F206" s="214" t="s">
        <v>325</v>
      </c>
      <c r="G206" s="40"/>
      <c r="H206" s="40"/>
      <c r="I206" s="215"/>
      <c r="J206" s="40"/>
      <c r="K206" s="40"/>
      <c r="L206" s="44"/>
      <c r="M206" s="216"/>
      <c r="N206" s="217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133</v>
      </c>
      <c r="AU206" s="17" t="s">
        <v>83</v>
      </c>
    </row>
    <row r="207" s="2" customFormat="1">
      <c r="A207" s="38"/>
      <c r="B207" s="39"/>
      <c r="C207" s="40"/>
      <c r="D207" s="218" t="s">
        <v>135</v>
      </c>
      <c r="E207" s="40"/>
      <c r="F207" s="219" t="s">
        <v>326</v>
      </c>
      <c r="G207" s="40"/>
      <c r="H207" s="40"/>
      <c r="I207" s="215"/>
      <c r="J207" s="40"/>
      <c r="K207" s="40"/>
      <c r="L207" s="44"/>
      <c r="M207" s="216"/>
      <c r="N207" s="217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83</v>
      </c>
    </row>
    <row r="208" s="12" customFormat="1" ht="25.92" customHeight="1">
      <c r="A208" s="12"/>
      <c r="B208" s="184"/>
      <c r="C208" s="185"/>
      <c r="D208" s="186" t="s">
        <v>72</v>
      </c>
      <c r="E208" s="187" t="s">
        <v>327</v>
      </c>
      <c r="F208" s="187" t="s">
        <v>328</v>
      </c>
      <c r="G208" s="185"/>
      <c r="H208" s="185"/>
      <c r="I208" s="188"/>
      <c r="J208" s="189">
        <f>BK208</f>
        <v>0</v>
      </c>
      <c r="K208" s="185"/>
      <c r="L208" s="190"/>
      <c r="M208" s="191"/>
      <c r="N208" s="192"/>
      <c r="O208" s="192"/>
      <c r="P208" s="193">
        <f>P209+P219+P286+P344+P378+P382+P396</f>
        <v>0</v>
      </c>
      <c r="Q208" s="192"/>
      <c r="R208" s="193">
        <f>R209+R219+R286+R344+R378+R382+R396</f>
        <v>0.13054049999999998</v>
      </c>
      <c r="S208" s="192"/>
      <c r="T208" s="194">
        <f>T209+T219+T286+T344+T378+T382+T396</f>
        <v>0.077857999999999997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5" t="s">
        <v>83</v>
      </c>
      <c r="AT208" s="196" t="s">
        <v>72</v>
      </c>
      <c r="AU208" s="196" t="s">
        <v>73</v>
      </c>
      <c r="AY208" s="195" t="s">
        <v>123</v>
      </c>
      <c r="BK208" s="197">
        <f>BK209+BK219+BK286+BK344+BK378+BK382+BK396</f>
        <v>0</v>
      </c>
    </row>
    <row r="209" s="12" customFormat="1" ht="22.8" customHeight="1">
      <c r="A209" s="12"/>
      <c r="B209" s="184"/>
      <c r="C209" s="185"/>
      <c r="D209" s="186" t="s">
        <v>72</v>
      </c>
      <c r="E209" s="198" t="s">
        <v>329</v>
      </c>
      <c r="F209" s="198" t="s">
        <v>330</v>
      </c>
      <c r="G209" s="185"/>
      <c r="H209" s="185"/>
      <c r="I209" s="188"/>
      <c r="J209" s="199">
        <f>BK209</f>
        <v>0</v>
      </c>
      <c r="K209" s="185"/>
      <c r="L209" s="190"/>
      <c r="M209" s="191"/>
      <c r="N209" s="192"/>
      <c r="O209" s="192"/>
      <c r="P209" s="193">
        <f>SUM(P210:P218)</f>
        <v>0</v>
      </c>
      <c r="Q209" s="192"/>
      <c r="R209" s="193">
        <f>SUM(R210:R218)</f>
        <v>0.0050000000000000001</v>
      </c>
      <c r="S209" s="192"/>
      <c r="T209" s="194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5" t="s">
        <v>83</v>
      </c>
      <c r="AT209" s="196" t="s">
        <v>72</v>
      </c>
      <c r="AU209" s="196" t="s">
        <v>81</v>
      </c>
      <c r="AY209" s="195" t="s">
        <v>123</v>
      </c>
      <c r="BK209" s="197">
        <f>SUM(BK210:BK218)</f>
        <v>0</v>
      </c>
    </row>
    <row r="210" s="2" customFormat="1" ht="16.5" customHeight="1">
      <c r="A210" s="38"/>
      <c r="B210" s="39"/>
      <c r="C210" s="200" t="s">
        <v>331</v>
      </c>
      <c r="D210" s="200" t="s">
        <v>126</v>
      </c>
      <c r="E210" s="201" t="s">
        <v>332</v>
      </c>
      <c r="F210" s="202" t="s">
        <v>333</v>
      </c>
      <c r="G210" s="203" t="s">
        <v>147</v>
      </c>
      <c r="H210" s="204">
        <v>1.3999999999999999</v>
      </c>
      <c r="I210" s="205"/>
      <c r="J210" s="206">
        <f>ROUND(I210*H210,2)</f>
        <v>0</v>
      </c>
      <c r="K210" s="202" t="s">
        <v>130</v>
      </c>
      <c r="L210" s="44"/>
      <c r="M210" s="207" t="s">
        <v>28</v>
      </c>
      <c r="N210" s="208" t="s">
        <v>44</v>
      </c>
      <c r="O210" s="84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1" t="s">
        <v>229</v>
      </c>
      <c r="AT210" s="211" t="s">
        <v>126</v>
      </c>
      <c r="AU210" s="211" t="s">
        <v>83</v>
      </c>
      <c r="AY210" s="17" t="s">
        <v>123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7" t="s">
        <v>81</v>
      </c>
      <c r="BK210" s="212">
        <f>ROUND(I210*H210,2)</f>
        <v>0</v>
      </c>
      <c r="BL210" s="17" t="s">
        <v>229</v>
      </c>
      <c r="BM210" s="211" t="s">
        <v>334</v>
      </c>
    </row>
    <row r="211" s="2" customFormat="1">
      <c r="A211" s="38"/>
      <c r="B211" s="39"/>
      <c r="C211" s="40"/>
      <c r="D211" s="213" t="s">
        <v>133</v>
      </c>
      <c r="E211" s="40"/>
      <c r="F211" s="214" t="s">
        <v>335</v>
      </c>
      <c r="G211" s="40"/>
      <c r="H211" s="40"/>
      <c r="I211" s="215"/>
      <c r="J211" s="40"/>
      <c r="K211" s="40"/>
      <c r="L211" s="44"/>
      <c r="M211" s="216"/>
      <c r="N211" s="217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83</v>
      </c>
    </row>
    <row r="212" s="2" customFormat="1">
      <c r="A212" s="38"/>
      <c r="B212" s="39"/>
      <c r="C212" s="40"/>
      <c r="D212" s="218" t="s">
        <v>135</v>
      </c>
      <c r="E212" s="40"/>
      <c r="F212" s="219" t="s">
        <v>336</v>
      </c>
      <c r="G212" s="40"/>
      <c r="H212" s="40"/>
      <c r="I212" s="215"/>
      <c r="J212" s="40"/>
      <c r="K212" s="40"/>
      <c r="L212" s="44"/>
      <c r="M212" s="216"/>
      <c r="N212" s="217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83</v>
      </c>
    </row>
    <row r="213" s="13" customFormat="1">
      <c r="A213" s="13"/>
      <c r="B213" s="220"/>
      <c r="C213" s="221"/>
      <c r="D213" s="213" t="s">
        <v>151</v>
      </c>
      <c r="E213" s="222" t="s">
        <v>28</v>
      </c>
      <c r="F213" s="223" t="s">
        <v>235</v>
      </c>
      <c r="G213" s="221"/>
      <c r="H213" s="224">
        <v>1.3999999999999999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151</v>
      </c>
      <c r="AU213" s="230" t="s">
        <v>83</v>
      </c>
      <c r="AV213" s="13" t="s">
        <v>83</v>
      </c>
      <c r="AW213" s="13" t="s">
        <v>35</v>
      </c>
      <c r="AX213" s="13" t="s">
        <v>81</v>
      </c>
      <c r="AY213" s="230" t="s">
        <v>123</v>
      </c>
    </row>
    <row r="214" s="2" customFormat="1" ht="16.5" customHeight="1">
      <c r="A214" s="38"/>
      <c r="B214" s="39"/>
      <c r="C214" s="242" t="s">
        <v>337</v>
      </c>
      <c r="D214" s="242" t="s">
        <v>196</v>
      </c>
      <c r="E214" s="243" t="s">
        <v>338</v>
      </c>
      <c r="F214" s="244" t="s">
        <v>339</v>
      </c>
      <c r="G214" s="245" t="s">
        <v>340</v>
      </c>
      <c r="H214" s="246">
        <v>5</v>
      </c>
      <c r="I214" s="247"/>
      <c r="J214" s="248">
        <f>ROUND(I214*H214,2)</f>
        <v>0</v>
      </c>
      <c r="K214" s="244" t="s">
        <v>130</v>
      </c>
      <c r="L214" s="249"/>
      <c r="M214" s="250" t="s">
        <v>28</v>
      </c>
      <c r="N214" s="251" t="s">
        <v>44</v>
      </c>
      <c r="O214" s="84"/>
      <c r="P214" s="209">
        <f>O214*H214</f>
        <v>0</v>
      </c>
      <c r="Q214" s="209">
        <v>0.001</v>
      </c>
      <c r="R214" s="209">
        <f>Q214*H214</f>
        <v>0.0050000000000000001</v>
      </c>
      <c r="S214" s="209">
        <v>0</v>
      </c>
      <c r="T214" s="21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1" t="s">
        <v>341</v>
      </c>
      <c r="AT214" s="211" t="s">
        <v>196</v>
      </c>
      <c r="AU214" s="211" t="s">
        <v>83</v>
      </c>
      <c r="AY214" s="17" t="s">
        <v>123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81</v>
      </c>
      <c r="BK214" s="212">
        <f>ROUND(I214*H214,2)</f>
        <v>0</v>
      </c>
      <c r="BL214" s="17" t="s">
        <v>229</v>
      </c>
      <c r="BM214" s="211" t="s">
        <v>342</v>
      </c>
    </row>
    <row r="215" s="2" customFormat="1">
      <c r="A215" s="38"/>
      <c r="B215" s="39"/>
      <c r="C215" s="40"/>
      <c r="D215" s="213" t="s">
        <v>133</v>
      </c>
      <c r="E215" s="40"/>
      <c r="F215" s="214" t="s">
        <v>339</v>
      </c>
      <c r="G215" s="40"/>
      <c r="H215" s="40"/>
      <c r="I215" s="215"/>
      <c r="J215" s="40"/>
      <c r="K215" s="40"/>
      <c r="L215" s="44"/>
      <c r="M215" s="216"/>
      <c r="N215" s="217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133</v>
      </c>
      <c r="AU215" s="17" t="s">
        <v>83</v>
      </c>
    </row>
    <row r="216" s="2" customFormat="1" ht="16.5" customHeight="1">
      <c r="A216" s="38"/>
      <c r="B216" s="39"/>
      <c r="C216" s="200" t="s">
        <v>341</v>
      </c>
      <c r="D216" s="200" t="s">
        <v>126</v>
      </c>
      <c r="E216" s="201" t="s">
        <v>343</v>
      </c>
      <c r="F216" s="202" t="s">
        <v>344</v>
      </c>
      <c r="G216" s="203" t="s">
        <v>345</v>
      </c>
      <c r="H216" s="252"/>
      <c r="I216" s="205"/>
      <c r="J216" s="206">
        <f>ROUND(I216*H216,2)</f>
        <v>0</v>
      </c>
      <c r="K216" s="202" t="s">
        <v>130</v>
      </c>
      <c r="L216" s="44"/>
      <c r="M216" s="207" t="s">
        <v>28</v>
      </c>
      <c r="N216" s="208" t="s">
        <v>44</v>
      </c>
      <c r="O216" s="84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1" t="s">
        <v>229</v>
      </c>
      <c r="AT216" s="211" t="s">
        <v>126</v>
      </c>
      <c r="AU216" s="211" t="s">
        <v>83</v>
      </c>
      <c r="AY216" s="17" t="s">
        <v>123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7" t="s">
        <v>81</v>
      </c>
      <c r="BK216" s="212">
        <f>ROUND(I216*H216,2)</f>
        <v>0</v>
      </c>
      <c r="BL216" s="17" t="s">
        <v>229</v>
      </c>
      <c r="BM216" s="211" t="s">
        <v>346</v>
      </c>
    </row>
    <row r="217" s="2" customFormat="1">
      <c r="A217" s="38"/>
      <c r="B217" s="39"/>
      <c r="C217" s="40"/>
      <c r="D217" s="213" t="s">
        <v>133</v>
      </c>
      <c r="E217" s="40"/>
      <c r="F217" s="214" t="s">
        <v>347</v>
      </c>
      <c r="G217" s="40"/>
      <c r="H217" s="40"/>
      <c r="I217" s="215"/>
      <c r="J217" s="40"/>
      <c r="K217" s="40"/>
      <c r="L217" s="44"/>
      <c r="M217" s="216"/>
      <c r="N217" s="217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133</v>
      </c>
      <c r="AU217" s="17" t="s">
        <v>83</v>
      </c>
    </row>
    <row r="218" s="2" customFormat="1">
      <c r="A218" s="38"/>
      <c r="B218" s="39"/>
      <c r="C218" s="40"/>
      <c r="D218" s="218" t="s">
        <v>135</v>
      </c>
      <c r="E218" s="40"/>
      <c r="F218" s="219" t="s">
        <v>348</v>
      </c>
      <c r="G218" s="40"/>
      <c r="H218" s="40"/>
      <c r="I218" s="215"/>
      <c r="J218" s="40"/>
      <c r="K218" s="40"/>
      <c r="L218" s="44"/>
      <c r="M218" s="216"/>
      <c r="N218" s="217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83</v>
      </c>
    </row>
    <row r="219" s="12" customFormat="1" ht="22.8" customHeight="1">
      <c r="A219" s="12"/>
      <c r="B219" s="184"/>
      <c r="C219" s="185"/>
      <c r="D219" s="186" t="s">
        <v>72</v>
      </c>
      <c r="E219" s="198" t="s">
        <v>349</v>
      </c>
      <c r="F219" s="198" t="s">
        <v>350</v>
      </c>
      <c r="G219" s="185"/>
      <c r="H219" s="185"/>
      <c r="I219" s="188"/>
      <c r="J219" s="199">
        <f>BK219</f>
        <v>0</v>
      </c>
      <c r="K219" s="185"/>
      <c r="L219" s="190"/>
      <c r="M219" s="191"/>
      <c r="N219" s="192"/>
      <c r="O219" s="192"/>
      <c r="P219" s="193">
        <f>SUM(P220:P285)</f>
        <v>0</v>
      </c>
      <c r="Q219" s="192"/>
      <c r="R219" s="193">
        <f>SUM(R220:R285)</f>
        <v>0.016801199999999999</v>
      </c>
      <c r="S219" s="192"/>
      <c r="T219" s="194">
        <f>SUM(T220:T285)</f>
        <v>0.036809999999999996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5" t="s">
        <v>83</v>
      </c>
      <c r="AT219" s="196" t="s">
        <v>72</v>
      </c>
      <c r="AU219" s="196" t="s">
        <v>81</v>
      </c>
      <c r="AY219" s="195" t="s">
        <v>123</v>
      </c>
      <c r="BK219" s="197">
        <f>SUM(BK220:BK285)</f>
        <v>0</v>
      </c>
    </row>
    <row r="220" s="2" customFormat="1" ht="16.5" customHeight="1">
      <c r="A220" s="38"/>
      <c r="B220" s="39"/>
      <c r="C220" s="200" t="s">
        <v>351</v>
      </c>
      <c r="D220" s="200" t="s">
        <v>126</v>
      </c>
      <c r="E220" s="201" t="s">
        <v>352</v>
      </c>
      <c r="F220" s="202" t="s">
        <v>353</v>
      </c>
      <c r="G220" s="203" t="s">
        <v>129</v>
      </c>
      <c r="H220" s="204">
        <v>1</v>
      </c>
      <c r="I220" s="205"/>
      <c r="J220" s="206">
        <f>ROUND(I220*H220,2)</f>
        <v>0</v>
      </c>
      <c r="K220" s="202" t="s">
        <v>130</v>
      </c>
      <c r="L220" s="44"/>
      <c r="M220" s="207" t="s">
        <v>28</v>
      </c>
      <c r="N220" s="208" t="s">
        <v>44</v>
      </c>
      <c r="O220" s="84"/>
      <c r="P220" s="209">
        <f>O220*H220</f>
        <v>0</v>
      </c>
      <c r="Q220" s="209">
        <v>0.00058</v>
      </c>
      <c r="R220" s="209">
        <f>Q220*H220</f>
        <v>0.00058</v>
      </c>
      <c r="S220" s="209">
        <v>0.00042000000000000002</v>
      </c>
      <c r="T220" s="210">
        <f>S220*H220</f>
        <v>0.00042000000000000002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1" t="s">
        <v>229</v>
      </c>
      <c r="AT220" s="211" t="s">
        <v>126</v>
      </c>
      <c r="AU220" s="211" t="s">
        <v>83</v>
      </c>
      <c r="AY220" s="17" t="s">
        <v>123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7" t="s">
        <v>81</v>
      </c>
      <c r="BK220" s="212">
        <f>ROUND(I220*H220,2)</f>
        <v>0</v>
      </c>
      <c r="BL220" s="17" t="s">
        <v>229</v>
      </c>
      <c r="BM220" s="211" t="s">
        <v>354</v>
      </c>
    </row>
    <row r="221" s="2" customFormat="1">
      <c r="A221" s="38"/>
      <c r="B221" s="39"/>
      <c r="C221" s="40"/>
      <c r="D221" s="213" t="s">
        <v>133</v>
      </c>
      <c r="E221" s="40"/>
      <c r="F221" s="214" t="s">
        <v>355</v>
      </c>
      <c r="G221" s="40"/>
      <c r="H221" s="40"/>
      <c r="I221" s="215"/>
      <c r="J221" s="40"/>
      <c r="K221" s="40"/>
      <c r="L221" s="44"/>
      <c r="M221" s="216"/>
      <c r="N221" s="217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133</v>
      </c>
      <c r="AU221" s="17" t="s">
        <v>83</v>
      </c>
    </row>
    <row r="222" s="2" customFormat="1">
      <c r="A222" s="38"/>
      <c r="B222" s="39"/>
      <c r="C222" s="40"/>
      <c r="D222" s="218" t="s">
        <v>135</v>
      </c>
      <c r="E222" s="40"/>
      <c r="F222" s="219" t="s">
        <v>356</v>
      </c>
      <c r="G222" s="40"/>
      <c r="H222" s="40"/>
      <c r="I222" s="215"/>
      <c r="J222" s="40"/>
      <c r="K222" s="40"/>
      <c r="L222" s="44"/>
      <c r="M222" s="216"/>
      <c r="N222" s="217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83</v>
      </c>
    </row>
    <row r="223" s="2" customFormat="1" ht="16.5" customHeight="1">
      <c r="A223" s="38"/>
      <c r="B223" s="39"/>
      <c r="C223" s="200" t="s">
        <v>357</v>
      </c>
      <c r="D223" s="200" t="s">
        <v>126</v>
      </c>
      <c r="E223" s="201" t="s">
        <v>358</v>
      </c>
      <c r="F223" s="202" t="s">
        <v>359</v>
      </c>
      <c r="G223" s="203" t="s">
        <v>129</v>
      </c>
      <c r="H223" s="204">
        <v>6</v>
      </c>
      <c r="I223" s="205"/>
      <c r="J223" s="206">
        <f>ROUND(I223*H223,2)</f>
        <v>0</v>
      </c>
      <c r="K223" s="202" t="s">
        <v>130</v>
      </c>
      <c r="L223" s="44"/>
      <c r="M223" s="207" t="s">
        <v>28</v>
      </c>
      <c r="N223" s="208" t="s">
        <v>44</v>
      </c>
      <c r="O223" s="84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1" t="s">
        <v>229</v>
      </c>
      <c r="AT223" s="211" t="s">
        <v>126</v>
      </c>
      <c r="AU223" s="211" t="s">
        <v>83</v>
      </c>
      <c r="AY223" s="17" t="s">
        <v>123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81</v>
      </c>
      <c r="BK223" s="212">
        <f>ROUND(I223*H223,2)</f>
        <v>0</v>
      </c>
      <c r="BL223" s="17" t="s">
        <v>229</v>
      </c>
      <c r="BM223" s="211" t="s">
        <v>360</v>
      </c>
    </row>
    <row r="224" s="2" customFormat="1">
      <c r="A224" s="38"/>
      <c r="B224" s="39"/>
      <c r="C224" s="40"/>
      <c r="D224" s="213" t="s">
        <v>133</v>
      </c>
      <c r="E224" s="40"/>
      <c r="F224" s="214" t="s">
        <v>361</v>
      </c>
      <c r="G224" s="40"/>
      <c r="H224" s="40"/>
      <c r="I224" s="215"/>
      <c r="J224" s="40"/>
      <c r="K224" s="40"/>
      <c r="L224" s="44"/>
      <c r="M224" s="216"/>
      <c r="N224" s="217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133</v>
      </c>
      <c r="AU224" s="17" t="s">
        <v>83</v>
      </c>
    </row>
    <row r="225" s="2" customFormat="1">
      <c r="A225" s="38"/>
      <c r="B225" s="39"/>
      <c r="C225" s="40"/>
      <c r="D225" s="218" t="s">
        <v>135</v>
      </c>
      <c r="E225" s="40"/>
      <c r="F225" s="219" t="s">
        <v>362</v>
      </c>
      <c r="G225" s="40"/>
      <c r="H225" s="40"/>
      <c r="I225" s="215"/>
      <c r="J225" s="40"/>
      <c r="K225" s="40"/>
      <c r="L225" s="44"/>
      <c r="M225" s="216"/>
      <c r="N225" s="217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83</v>
      </c>
    </row>
    <row r="226" s="2" customFormat="1" ht="16.5" customHeight="1">
      <c r="A226" s="38"/>
      <c r="B226" s="39"/>
      <c r="C226" s="200" t="s">
        <v>363</v>
      </c>
      <c r="D226" s="200" t="s">
        <v>126</v>
      </c>
      <c r="E226" s="201" t="s">
        <v>364</v>
      </c>
      <c r="F226" s="202" t="s">
        <v>365</v>
      </c>
      <c r="G226" s="203" t="s">
        <v>191</v>
      </c>
      <c r="H226" s="204">
        <v>12.9</v>
      </c>
      <c r="I226" s="205"/>
      <c r="J226" s="206">
        <f>ROUND(I226*H226,2)</f>
        <v>0</v>
      </c>
      <c r="K226" s="202" t="s">
        <v>130</v>
      </c>
      <c r="L226" s="44"/>
      <c r="M226" s="207" t="s">
        <v>28</v>
      </c>
      <c r="N226" s="208" t="s">
        <v>44</v>
      </c>
      <c r="O226" s="84"/>
      <c r="P226" s="209">
        <f>O226*H226</f>
        <v>0</v>
      </c>
      <c r="Q226" s="209">
        <v>0</v>
      </c>
      <c r="R226" s="209">
        <f>Q226*H226</f>
        <v>0</v>
      </c>
      <c r="S226" s="209">
        <v>0.0020999999999999999</v>
      </c>
      <c r="T226" s="210">
        <f>S226*H226</f>
        <v>0.027089999999999999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1" t="s">
        <v>229</v>
      </c>
      <c r="AT226" s="211" t="s">
        <v>126</v>
      </c>
      <c r="AU226" s="211" t="s">
        <v>83</v>
      </c>
      <c r="AY226" s="17" t="s">
        <v>123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81</v>
      </c>
      <c r="BK226" s="212">
        <f>ROUND(I226*H226,2)</f>
        <v>0</v>
      </c>
      <c r="BL226" s="17" t="s">
        <v>229</v>
      </c>
      <c r="BM226" s="211" t="s">
        <v>366</v>
      </c>
    </row>
    <row r="227" s="2" customFormat="1">
      <c r="A227" s="38"/>
      <c r="B227" s="39"/>
      <c r="C227" s="40"/>
      <c r="D227" s="213" t="s">
        <v>133</v>
      </c>
      <c r="E227" s="40"/>
      <c r="F227" s="214" t="s">
        <v>367</v>
      </c>
      <c r="G227" s="40"/>
      <c r="H227" s="40"/>
      <c r="I227" s="215"/>
      <c r="J227" s="40"/>
      <c r="K227" s="40"/>
      <c r="L227" s="44"/>
      <c r="M227" s="216"/>
      <c r="N227" s="217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83</v>
      </c>
    </row>
    <row r="228" s="2" customFormat="1">
      <c r="A228" s="38"/>
      <c r="B228" s="39"/>
      <c r="C228" s="40"/>
      <c r="D228" s="218" t="s">
        <v>135</v>
      </c>
      <c r="E228" s="40"/>
      <c r="F228" s="219" t="s">
        <v>368</v>
      </c>
      <c r="G228" s="40"/>
      <c r="H228" s="40"/>
      <c r="I228" s="215"/>
      <c r="J228" s="40"/>
      <c r="K228" s="40"/>
      <c r="L228" s="44"/>
      <c r="M228" s="216"/>
      <c r="N228" s="217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135</v>
      </c>
      <c r="AU228" s="17" t="s">
        <v>83</v>
      </c>
    </row>
    <row r="229" s="13" customFormat="1">
      <c r="A229" s="13"/>
      <c r="B229" s="220"/>
      <c r="C229" s="221"/>
      <c r="D229" s="213" t="s">
        <v>151</v>
      </c>
      <c r="E229" s="222" t="s">
        <v>28</v>
      </c>
      <c r="F229" s="223" t="s">
        <v>369</v>
      </c>
      <c r="G229" s="221"/>
      <c r="H229" s="224">
        <v>12.9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151</v>
      </c>
      <c r="AU229" s="230" t="s">
        <v>83</v>
      </c>
      <c r="AV229" s="13" t="s">
        <v>83</v>
      </c>
      <c r="AW229" s="13" t="s">
        <v>35</v>
      </c>
      <c r="AX229" s="13" t="s">
        <v>81</v>
      </c>
      <c r="AY229" s="230" t="s">
        <v>123</v>
      </c>
    </row>
    <row r="230" s="2" customFormat="1" ht="16.5" customHeight="1">
      <c r="A230" s="38"/>
      <c r="B230" s="39"/>
      <c r="C230" s="200" t="s">
        <v>370</v>
      </c>
      <c r="D230" s="200" t="s">
        <v>126</v>
      </c>
      <c r="E230" s="201" t="s">
        <v>371</v>
      </c>
      <c r="F230" s="202" t="s">
        <v>372</v>
      </c>
      <c r="G230" s="203" t="s">
        <v>129</v>
      </c>
      <c r="H230" s="204">
        <v>6</v>
      </c>
      <c r="I230" s="205"/>
      <c r="J230" s="206">
        <f>ROUND(I230*H230,2)</f>
        <v>0</v>
      </c>
      <c r="K230" s="202" t="s">
        <v>130</v>
      </c>
      <c r="L230" s="44"/>
      <c r="M230" s="207" t="s">
        <v>28</v>
      </c>
      <c r="N230" s="208" t="s">
        <v>44</v>
      </c>
      <c r="O230" s="84"/>
      <c r="P230" s="209">
        <f>O230*H230</f>
        <v>0</v>
      </c>
      <c r="Q230" s="209">
        <v>0.00027</v>
      </c>
      <c r="R230" s="209">
        <f>Q230*H230</f>
        <v>0.0016199999999999999</v>
      </c>
      <c r="S230" s="209">
        <v>0</v>
      </c>
      <c r="T230" s="21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1" t="s">
        <v>229</v>
      </c>
      <c r="AT230" s="211" t="s">
        <v>126</v>
      </c>
      <c r="AU230" s="211" t="s">
        <v>83</v>
      </c>
      <c r="AY230" s="17" t="s">
        <v>123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7" t="s">
        <v>81</v>
      </c>
      <c r="BK230" s="212">
        <f>ROUND(I230*H230,2)</f>
        <v>0</v>
      </c>
      <c r="BL230" s="17" t="s">
        <v>229</v>
      </c>
      <c r="BM230" s="211" t="s">
        <v>373</v>
      </c>
    </row>
    <row r="231" s="2" customFormat="1">
      <c r="A231" s="38"/>
      <c r="B231" s="39"/>
      <c r="C231" s="40"/>
      <c r="D231" s="213" t="s">
        <v>133</v>
      </c>
      <c r="E231" s="40"/>
      <c r="F231" s="214" t="s">
        <v>374</v>
      </c>
      <c r="G231" s="40"/>
      <c r="H231" s="40"/>
      <c r="I231" s="215"/>
      <c r="J231" s="40"/>
      <c r="K231" s="40"/>
      <c r="L231" s="44"/>
      <c r="M231" s="216"/>
      <c r="N231" s="217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133</v>
      </c>
      <c r="AU231" s="17" t="s">
        <v>83</v>
      </c>
    </row>
    <row r="232" s="2" customFormat="1">
      <c r="A232" s="38"/>
      <c r="B232" s="39"/>
      <c r="C232" s="40"/>
      <c r="D232" s="218" t="s">
        <v>135</v>
      </c>
      <c r="E232" s="40"/>
      <c r="F232" s="219" t="s">
        <v>375</v>
      </c>
      <c r="G232" s="40"/>
      <c r="H232" s="40"/>
      <c r="I232" s="215"/>
      <c r="J232" s="40"/>
      <c r="K232" s="40"/>
      <c r="L232" s="44"/>
      <c r="M232" s="216"/>
      <c r="N232" s="217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135</v>
      </c>
      <c r="AU232" s="17" t="s">
        <v>83</v>
      </c>
    </row>
    <row r="233" s="2" customFormat="1" ht="16.5" customHeight="1">
      <c r="A233" s="38"/>
      <c r="B233" s="39"/>
      <c r="C233" s="200" t="s">
        <v>376</v>
      </c>
      <c r="D233" s="200" t="s">
        <v>126</v>
      </c>
      <c r="E233" s="201" t="s">
        <v>377</v>
      </c>
      <c r="F233" s="202" t="s">
        <v>378</v>
      </c>
      <c r="G233" s="203" t="s">
        <v>191</v>
      </c>
      <c r="H233" s="204">
        <v>1</v>
      </c>
      <c r="I233" s="205"/>
      <c r="J233" s="206">
        <f>ROUND(I233*H233,2)</f>
        <v>0</v>
      </c>
      <c r="K233" s="202" t="s">
        <v>130</v>
      </c>
      <c r="L233" s="44"/>
      <c r="M233" s="207" t="s">
        <v>28</v>
      </c>
      <c r="N233" s="208" t="s">
        <v>44</v>
      </c>
      <c r="O233" s="84"/>
      <c r="P233" s="209">
        <f>O233*H233</f>
        <v>0</v>
      </c>
      <c r="Q233" s="209">
        <v>0.00059000000000000003</v>
      </c>
      <c r="R233" s="209">
        <f>Q233*H233</f>
        <v>0.00059000000000000003</v>
      </c>
      <c r="S233" s="209">
        <v>0</v>
      </c>
      <c r="T233" s="21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1" t="s">
        <v>229</v>
      </c>
      <c r="AT233" s="211" t="s">
        <v>126</v>
      </c>
      <c r="AU233" s="211" t="s">
        <v>83</v>
      </c>
      <c r="AY233" s="17" t="s">
        <v>123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81</v>
      </c>
      <c r="BK233" s="212">
        <f>ROUND(I233*H233,2)</f>
        <v>0</v>
      </c>
      <c r="BL233" s="17" t="s">
        <v>229</v>
      </c>
      <c r="BM233" s="211" t="s">
        <v>379</v>
      </c>
    </row>
    <row r="234" s="2" customFormat="1">
      <c r="A234" s="38"/>
      <c r="B234" s="39"/>
      <c r="C234" s="40"/>
      <c r="D234" s="213" t="s">
        <v>133</v>
      </c>
      <c r="E234" s="40"/>
      <c r="F234" s="214" t="s">
        <v>380</v>
      </c>
      <c r="G234" s="40"/>
      <c r="H234" s="40"/>
      <c r="I234" s="215"/>
      <c r="J234" s="40"/>
      <c r="K234" s="40"/>
      <c r="L234" s="44"/>
      <c r="M234" s="216"/>
      <c r="N234" s="217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83</v>
      </c>
    </row>
    <row r="235" s="2" customFormat="1">
      <c r="A235" s="38"/>
      <c r="B235" s="39"/>
      <c r="C235" s="40"/>
      <c r="D235" s="218" t="s">
        <v>135</v>
      </c>
      <c r="E235" s="40"/>
      <c r="F235" s="219" t="s">
        <v>381</v>
      </c>
      <c r="G235" s="40"/>
      <c r="H235" s="40"/>
      <c r="I235" s="215"/>
      <c r="J235" s="40"/>
      <c r="K235" s="40"/>
      <c r="L235" s="44"/>
      <c r="M235" s="216"/>
      <c r="N235" s="217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83</v>
      </c>
    </row>
    <row r="236" s="2" customFormat="1" ht="16.5" customHeight="1">
      <c r="A236" s="38"/>
      <c r="B236" s="39"/>
      <c r="C236" s="242" t="s">
        <v>382</v>
      </c>
      <c r="D236" s="242" t="s">
        <v>196</v>
      </c>
      <c r="E236" s="243" t="s">
        <v>383</v>
      </c>
      <c r="F236" s="244" t="s">
        <v>384</v>
      </c>
      <c r="G236" s="245" t="s">
        <v>129</v>
      </c>
      <c r="H236" s="246">
        <v>4</v>
      </c>
      <c r="I236" s="247"/>
      <c r="J236" s="248">
        <f>ROUND(I236*H236,2)</f>
        <v>0</v>
      </c>
      <c r="K236" s="244" t="s">
        <v>130</v>
      </c>
      <c r="L236" s="249"/>
      <c r="M236" s="250" t="s">
        <v>28</v>
      </c>
      <c r="N236" s="251" t="s">
        <v>44</v>
      </c>
      <c r="O236" s="84"/>
      <c r="P236" s="209">
        <f>O236*H236</f>
        <v>0</v>
      </c>
      <c r="Q236" s="209">
        <v>8.0000000000000007E-05</v>
      </c>
      <c r="R236" s="209">
        <f>Q236*H236</f>
        <v>0.00032000000000000003</v>
      </c>
      <c r="S236" s="209">
        <v>0</v>
      </c>
      <c r="T236" s="21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1" t="s">
        <v>341</v>
      </c>
      <c r="AT236" s="211" t="s">
        <v>196</v>
      </c>
      <c r="AU236" s="211" t="s">
        <v>83</v>
      </c>
      <c r="AY236" s="17" t="s">
        <v>123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81</v>
      </c>
      <c r="BK236" s="212">
        <f>ROUND(I236*H236,2)</f>
        <v>0</v>
      </c>
      <c r="BL236" s="17" t="s">
        <v>229</v>
      </c>
      <c r="BM236" s="211" t="s">
        <v>385</v>
      </c>
    </row>
    <row r="237" s="2" customFormat="1">
      <c r="A237" s="38"/>
      <c r="B237" s="39"/>
      <c r="C237" s="40"/>
      <c r="D237" s="213" t="s">
        <v>133</v>
      </c>
      <c r="E237" s="40"/>
      <c r="F237" s="214" t="s">
        <v>384</v>
      </c>
      <c r="G237" s="40"/>
      <c r="H237" s="40"/>
      <c r="I237" s="215"/>
      <c r="J237" s="40"/>
      <c r="K237" s="40"/>
      <c r="L237" s="44"/>
      <c r="M237" s="216"/>
      <c r="N237" s="217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133</v>
      </c>
      <c r="AU237" s="17" t="s">
        <v>83</v>
      </c>
    </row>
    <row r="238" s="2" customFormat="1" ht="16.5" customHeight="1">
      <c r="A238" s="38"/>
      <c r="B238" s="39"/>
      <c r="C238" s="242" t="s">
        <v>386</v>
      </c>
      <c r="D238" s="242" t="s">
        <v>196</v>
      </c>
      <c r="E238" s="243" t="s">
        <v>387</v>
      </c>
      <c r="F238" s="244" t="s">
        <v>388</v>
      </c>
      <c r="G238" s="245" t="s">
        <v>129</v>
      </c>
      <c r="H238" s="246">
        <v>1</v>
      </c>
      <c r="I238" s="247"/>
      <c r="J238" s="248">
        <f>ROUND(I238*H238,2)</f>
        <v>0</v>
      </c>
      <c r="K238" s="244" t="s">
        <v>130</v>
      </c>
      <c r="L238" s="249"/>
      <c r="M238" s="250" t="s">
        <v>28</v>
      </c>
      <c r="N238" s="251" t="s">
        <v>44</v>
      </c>
      <c r="O238" s="84"/>
      <c r="P238" s="209">
        <f>O238*H238</f>
        <v>0</v>
      </c>
      <c r="Q238" s="209">
        <v>9.0000000000000006E-05</v>
      </c>
      <c r="R238" s="209">
        <f>Q238*H238</f>
        <v>9.0000000000000006E-05</v>
      </c>
      <c r="S238" s="209">
        <v>0</v>
      </c>
      <c r="T238" s="21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1" t="s">
        <v>341</v>
      </c>
      <c r="AT238" s="211" t="s">
        <v>196</v>
      </c>
      <c r="AU238" s="211" t="s">
        <v>83</v>
      </c>
      <c r="AY238" s="17" t="s">
        <v>123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7" t="s">
        <v>81</v>
      </c>
      <c r="BK238" s="212">
        <f>ROUND(I238*H238,2)</f>
        <v>0</v>
      </c>
      <c r="BL238" s="17" t="s">
        <v>229</v>
      </c>
      <c r="BM238" s="211" t="s">
        <v>389</v>
      </c>
    </row>
    <row r="239" s="2" customFormat="1">
      <c r="A239" s="38"/>
      <c r="B239" s="39"/>
      <c r="C239" s="40"/>
      <c r="D239" s="213" t="s">
        <v>133</v>
      </c>
      <c r="E239" s="40"/>
      <c r="F239" s="214" t="s">
        <v>388</v>
      </c>
      <c r="G239" s="40"/>
      <c r="H239" s="40"/>
      <c r="I239" s="215"/>
      <c r="J239" s="40"/>
      <c r="K239" s="40"/>
      <c r="L239" s="44"/>
      <c r="M239" s="216"/>
      <c r="N239" s="217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133</v>
      </c>
      <c r="AU239" s="17" t="s">
        <v>83</v>
      </c>
    </row>
    <row r="240" s="2" customFormat="1" ht="16.5" customHeight="1">
      <c r="A240" s="38"/>
      <c r="B240" s="39"/>
      <c r="C240" s="200" t="s">
        <v>390</v>
      </c>
      <c r="D240" s="200" t="s">
        <v>126</v>
      </c>
      <c r="E240" s="201" t="s">
        <v>391</v>
      </c>
      <c r="F240" s="202" t="s">
        <v>392</v>
      </c>
      <c r="G240" s="203" t="s">
        <v>191</v>
      </c>
      <c r="H240" s="204">
        <v>11.880000000000001</v>
      </c>
      <c r="I240" s="205"/>
      <c r="J240" s="206">
        <f>ROUND(I240*H240,2)</f>
        <v>0</v>
      </c>
      <c r="K240" s="202" t="s">
        <v>130</v>
      </c>
      <c r="L240" s="44"/>
      <c r="M240" s="207" t="s">
        <v>28</v>
      </c>
      <c r="N240" s="208" t="s">
        <v>44</v>
      </c>
      <c r="O240" s="84"/>
      <c r="P240" s="209">
        <f>O240*H240</f>
        <v>0</v>
      </c>
      <c r="Q240" s="209">
        <v>0.00040999999999999999</v>
      </c>
      <c r="R240" s="209">
        <f>Q240*H240</f>
        <v>0.0048707999999999998</v>
      </c>
      <c r="S240" s="209">
        <v>0</v>
      </c>
      <c r="T240" s="21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1" t="s">
        <v>229</v>
      </c>
      <c r="AT240" s="211" t="s">
        <v>126</v>
      </c>
      <c r="AU240" s="211" t="s">
        <v>83</v>
      </c>
      <c r="AY240" s="17" t="s">
        <v>123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7" t="s">
        <v>81</v>
      </c>
      <c r="BK240" s="212">
        <f>ROUND(I240*H240,2)</f>
        <v>0</v>
      </c>
      <c r="BL240" s="17" t="s">
        <v>229</v>
      </c>
      <c r="BM240" s="211" t="s">
        <v>393</v>
      </c>
    </row>
    <row r="241" s="2" customFormat="1">
      <c r="A241" s="38"/>
      <c r="B241" s="39"/>
      <c r="C241" s="40"/>
      <c r="D241" s="213" t="s">
        <v>133</v>
      </c>
      <c r="E241" s="40"/>
      <c r="F241" s="214" t="s">
        <v>394</v>
      </c>
      <c r="G241" s="40"/>
      <c r="H241" s="40"/>
      <c r="I241" s="215"/>
      <c r="J241" s="40"/>
      <c r="K241" s="40"/>
      <c r="L241" s="44"/>
      <c r="M241" s="216"/>
      <c r="N241" s="217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133</v>
      </c>
      <c r="AU241" s="17" t="s">
        <v>83</v>
      </c>
    </row>
    <row r="242" s="2" customFormat="1">
      <c r="A242" s="38"/>
      <c r="B242" s="39"/>
      <c r="C242" s="40"/>
      <c r="D242" s="218" t="s">
        <v>135</v>
      </c>
      <c r="E242" s="40"/>
      <c r="F242" s="219" t="s">
        <v>395</v>
      </c>
      <c r="G242" s="40"/>
      <c r="H242" s="40"/>
      <c r="I242" s="215"/>
      <c r="J242" s="40"/>
      <c r="K242" s="40"/>
      <c r="L242" s="44"/>
      <c r="M242" s="216"/>
      <c r="N242" s="217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83</v>
      </c>
    </row>
    <row r="243" s="13" customFormat="1">
      <c r="A243" s="13"/>
      <c r="B243" s="220"/>
      <c r="C243" s="221"/>
      <c r="D243" s="213" t="s">
        <v>151</v>
      </c>
      <c r="E243" s="222" t="s">
        <v>28</v>
      </c>
      <c r="F243" s="223" t="s">
        <v>396</v>
      </c>
      <c r="G243" s="221"/>
      <c r="H243" s="224">
        <v>4.0700000000000003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151</v>
      </c>
      <c r="AU243" s="230" t="s">
        <v>83</v>
      </c>
      <c r="AV243" s="13" t="s">
        <v>83</v>
      </c>
      <c r="AW243" s="13" t="s">
        <v>35</v>
      </c>
      <c r="AX243" s="13" t="s">
        <v>73</v>
      </c>
      <c r="AY243" s="230" t="s">
        <v>123</v>
      </c>
    </row>
    <row r="244" s="13" customFormat="1">
      <c r="A244" s="13"/>
      <c r="B244" s="220"/>
      <c r="C244" s="221"/>
      <c r="D244" s="213" t="s">
        <v>151</v>
      </c>
      <c r="E244" s="222" t="s">
        <v>28</v>
      </c>
      <c r="F244" s="223" t="s">
        <v>397</v>
      </c>
      <c r="G244" s="221"/>
      <c r="H244" s="224">
        <v>7.8099999999999996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151</v>
      </c>
      <c r="AU244" s="230" t="s">
        <v>83</v>
      </c>
      <c r="AV244" s="13" t="s">
        <v>83</v>
      </c>
      <c r="AW244" s="13" t="s">
        <v>35</v>
      </c>
      <c r="AX244" s="13" t="s">
        <v>73</v>
      </c>
      <c r="AY244" s="230" t="s">
        <v>123</v>
      </c>
    </row>
    <row r="245" s="14" customFormat="1">
      <c r="A245" s="14"/>
      <c r="B245" s="231"/>
      <c r="C245" s="232"/>
      <c r="D245" s="213" t="s">
        <v>151</v>
      </c>
      <c r="E245" s="233" t="s">
        <v>28</v>
      </c>
      <c r="F245" s="234" t="s">
        <v>160</v>
      </c>
      <c r="G245" s="232"/>
      <c r="H245" s="235">
        <v>11.879999999999999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151</v>
      </c>
      <c r="AU245" s="241" t="s">
        <v>83</v>
      </c>
      <c r="AV245" s="14" t="s">
        <v>131</v>
      </c>
      <c r="AW245" s="14" t="s">
        <v>35</v>
      </c>
      <c r="AX245" s="14" t="s">
        <v>81</v>
      </c>
      <c r="AY245" s="241" t="s">
        <v>123</v>
      </c>
    </row>
    <row r="246" s="2" customFormat="1" ht="16.5" customHeight="1">
      <c r="A246" s="38"/>
      <c r="B246" s="39"/>
      <c r="C246" s="200" t="s">
        <v>398</v>
      </c>
      <c r="D246" s="200" t="s">
        <v>126</v>
      </c>
      <c r="E246" s="201" t="s">
        <v>399</v>
      </c>
      <c r="F246" s="202" t="s">
        <v>400</v>
      </c>
      <c r="G246" s="203" t="s">
        <v>191</v>
      </c>
      <c r="H246" s="204">
        <v>1</v>
      </c>
      <c r="I246" s="205"/>
      <c r="J246" s="206">
        <f>ROUND(I246*H246,2)</f>
        <v>0</v>
      </c>
      <c r="K246" s="202" t="s">
        <v>28</v>
      </c>
      <c r="L246" s="44"/>
      <c r="M246" s="207" t="s">
        <v>28</v>
      </c>
      <c r="N246" s="208" t="s">
        <v>44</v>
      </c>
      <c r="O246" s="84"/>
      <c r="P246" s="209">
        <f>O246*H246</f>
        <v>0</v>
      </c>
      <c r="Q246" s="209">
        <v>0.00040999999999999999</v>
      </c>
      <c r="R246" s="209">
        <f>Q246*H246</f>
        <v>0.00040999999999999999</v>
      </c>
      <c r="S246" s="209">
        <v>0</v>
      </c>
      <c r="T246" s="21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1" t="s">
        <v>229</v>
      </c>
      <c r="AT246" s="211" t="s">
        <v>126</v>
      </c>
      <c r="AU246" s="211" t="s">
        <v>83</v>
      </c>
      <c r="AY246" s="17" t="s">
        <v>123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7" t="s">
        <v>81</v>
      </c>
      <c r="BK246" s="212">
        <f>ROUND(I246*H246,2)</f>
        <v>0</v>
      </c>
      <c r="BL246" s="17" t="s">
        <v>229</v>
      </c>
      <c r="BM246" s="211" t="s">
        <v>401</v>
      </c>
    </row>
    <row r="247" s="2" customFormat="1">
      <c r="A247" s="38"/>
      <c r="B247" s="39"/>
      <c r="C247" s="40"/>
      <c r="D247" s="213" t="s">
        <v>133</v>
      </c>
      <c r="E247" s="40"/>
      <c r="F247" s="214" t="s">
        <v>402</v>
      </c>
      <c r="G247" s="40"/>
      <c r="H247" s="40"/>
      <c r="I247" s="215"/>
      <c r="J247" s="40"/>
      <c r="K247" s="40"/>
      <c r="L247" s="44"/>
      <c r="M247" s="216"/>
      <c r="N247" s="217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133</v>
      </c>
      <c r="AU247" s="17" t="s">
        <v>83</v>
      </c>
    </row>
    <row r="248" s="13" customFormat="1">
      <c r="A248" s="13"/>
      <c r="B248" s="220"/>
      <c r="C248" s="221"/>
      <c r="D248" s="213" t="s">
        <v>151</v>
      </c>
      <c r="E248" s="222" t="s">
        <v>28</v>
      </c>
      <c r="F248" s="223" t="s">
        <v>403</v>
      </c>
      <c r="G248" s="221"/>
      <c r="H248" s="224">
        <v>1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151</v>
      </c>
      <c r="AU248" s="230" t="s">
        <v>83</v>
      </c>
      <c r="AV248" s="13" t="s">
        <v>83</v>
      </c>
      <c r="AW248" s="13" t="s">
        <v>35</v>
      </c>
      <c r="AX248" s="13" t="s">
        <v>81</v>
      </c>
      <c r="AY248" s="230" t="s">
        <v>123</v>
      </c>
    </row>
    <row r="249" s="2" customFormat="1" ht="16.5" customHeight="1">
      <c r="A249" s="38"/>
      <c r="B249" s="39"/>
      <c r="C249" s="200" t="s">
        <v>404</v>
      </c>
      <c r="D249" s="200" t="s">
        <v>126</v>
      </c>
      <c r="E249" s="201" t="s">
        <v>405</v>
      </c>
      <c r="F249" s="202" t="s">
        <v>406</v>
      </c>
      <c r="G249" s="203" t="s">
        <v>191</v>
      </c>
      <c r="H249" s="204">
        <v>2.3100000000000001</v>
      </c>
      <c r="I249" s="205"/>
      <c r="J249" s="206">
        <f>ROUND(I249*H249,2)</f>
        <v>0</v>
      </c>
      <c r="K249" s="202" t="s">
        <v>130</v>
      </c>
      <c r="L249" s="44"/>
      <c r="M249" s="207" t="s">
        <v>28</v>
      </c>
      <c r="N249" s="208" t="s">
        <v>44</v>
      </c>
      <c r="O249" s="84"/>
      <c r="P249" s="209">
        <f>O249*H249</f>
        <v>0</v>
      </c>
      <c r="Q249" s="209">
        <v>0.00048000000000000001</v>
      </c>
      <c r="R249" s="209">
        <f>Q249*H249</f>
        <v>0.0011088000000000001</v>
      </c>
      <c r="S249" s="209">
        <v>0</v>
      </c>
      <c r="T249" s="21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1" t="s">
        <v>229</v>
      </c>
      <c r="AT249" s="211" t="s">
        <v>126</v>
      </c>
      <c r="AU249" s="211" t="s">
        <v>83</v>
      </c>
      <c r="AY249" s="17" t="s">
        <v>123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81</v>
      </c>
      <c r="BK249" s="212">
        <f>ROUND(I249*H249,2)</f>
        <v>0</v>
      </c>
      <c r="BL249" s="17" t="s">
        <v>229</v>
      </c>
      <c r="BM249" s="211" t="s">
        <v>407</v>
      </c>
    </row>
    <row r="250" s="2" customFormat="1">
      <c r="A250" s="38"/>
      <c r="B250" s="39"/>
      <c r="C250" s="40"/>
      <c r="D250" s="213" t="s">
        <v>133</v>
      </c>
      <c r="E250" s="40"/>
      <c r="F250" s="214" t="s">
        <v>408</v>
      </c>
      <c r="G250" s="40"/>
      <c r="H250" s="40"/>
      <c r="I250" s="215"/>
      <c r="J250" s="40"/>
      <c r="K250" s="40"/>
      <c r="L250" s="44"/>
      <c r="M250" s="216"/>
      <c r="N250" s="217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133</v>
      </c>
      <c r="AU250" s="17" t="s">
        <v>83</v>
      </c>
    </row>
    <row r="251" s="2" customFormat="1">
      <c r="A251" s="38"/>
      <c r="B251" s="39"/>
      <c r="C251" s="40"/>
      <c r="D251" s="218" t="s">
        <v>135</v>
      </c>
      <c r="E251" s="40"/>
      <c r="F251" s="219" t="s">
        <v>409</v>
      </c>
      <c r="G251" s="40"/>
      <c r="H251" s="40"/>
      <c r="I251" s="215"/>
      <c r="J251" s="40"/>
      <c r="K251" s="40"/>
      <c r="L251" s="44"/>
      <c r="M251" s="216"/>
      <c r="N251" s="217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83</v>
      </c>
    </row>
    <row r="252" s="13" customFormat="1">
      <c r="A252" s="13"/>
      <c r="B252" s="220"/>
      <c r="C252" s="221"/>
      <c r="D252" s="213" t="s">
        <v>151</v>
      </c>
      <c r="E252" s="222" t="s">
        <v>28</v>
      </c>
      <c r="F252" s="223" t="s">
        <v>410</v>
      </c>
      <c r="G252" s="221"/>
      <c r="H252" s="224">
        <v>2.3100000000000001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151</v>
      </c>
      <c r="AU252" s="230" t="s">
        <v>83</v>
      </c>
      <c r="AV252" s="13" t="s">
        <v>83</v>
      </c>
      <c r="AW252" s="13" t="s">
        <v>35</v>
      </c>
      <c r="AX252" s="13" t="s">
        <v>81</v>
      </c>
      <c r="AY252" s="230" t="s">
        <v>123</v>
      </c>
    </row>
    <row r="253" s="2" customFormat="1" ht="16.5" customHeight="1">
      <c r="A253" s="38"/>
      <c r="B253" s="39"/>
      <c r="C253" s="200" t="s">
        <v>411</v>
      </c>
      <c r="D253" s="200" t="s">
        <v>126</v>
      </c>
      <c r="E253" s="201" t="s">
        <v>412</v>
      </c>
      <c r="F253" s="202" t="s">
        <v>413</v>
      </c>
      <c r="G253" s="203" t="s">
        <v>191</v>
      </c>
      <c r="H253" s="204">
        <v>1.3200000000000001</v>
      </c>
      <c r="I253" s="205"/>
      <c r="J253" s="206">
        <f>ROUND(I253*H253,2)</f>
        <v>0</v>
      </c>
      <c r="K253" s="202" t="s">
        <v>130</v>
      </c>
      <c r="L253" s="44"/>
      <c r="M253" s="207" t="s">
        <v>28</v>
      </c>
      <c r="N253" s="208" t="s">
        <v>44</v>
      </c>
      <c r="O253" s="84"/>
      <c r="P253" s="209">
        <f>O253*H253</f>
        <v>0</v>
      </c>
      <c r="Q253" s="209">
        <v>0.00071000000000000002</v>
      </c>
      <c r="R253" s="209">
        <f>Q253*H253</f>
        <v>0.00093720000000000012</v>
      </c>
      <c r="S253" s="209">
        <v>0</v>
      </c>
      <c r="T253" s="21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1" t="s">
        <v>229</v>
      </c>
      <c r="AT253" s="211" t="s">
        <v>126</v>
      </c>
      <c r="AU253" s="211" t="s">
        <v>83</v>
      </c>
      <c r="AY253" s="17" t="s">
        <v>123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7" t="s">
        <v>81</v>
      </c>
      <c r="BK253" s="212">
        <f>ROUND(I253*H253,2)</f>
        <v>0</v>
      </c>
      <c r="BL253" s="17" t="s">
        <v>229</v>
      </c>
      <c r="BM253" s="211" t="s">
        <v>414</v>
      </c>
    </row>
    <row r="254" s="2" customFormat="1">
      <c r="A254" s="38"/>
      <c r="B254" s="39"/>
      <c r="C254" s="40"/>
      <c r="D254" s="213" t="s">
        <v>133</v>
      </c>
      <c r="E254" s="40"/>
      <c r="F254" s="214" t="s">
        <v>415</v>
      </c>
      <c r="G254" s="40"/>
      <c r="H254" s="40"/>
      <c r="I254" s="215"/>
      <c r="J254" s="40"/>
      <c r="K254" s="40"/>
      <c r="L254" s="44"/>
      <c r="M254" s="216"/>
      <c r="N254" s="217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83</v>
      </c>
    </row>
    <row r="255" s="2" customFormat="1">
      <c r="A255" s="38"/>
      <c r="B255" s="39"/>
      <c r="C255" s="40"/>
      <c r="D255" s="218" t="s">
        <v>135</v>
      </c>
      <c r="E255" s="40"/>
      <c r="F255" s="219" t="s">
        <v>416</v>
      </c>
      <c r="G255" s="40"/>
      <c r="H255" s="40"/>
      <c r="I255" s="215"/>
      <c r="J255" s="40"/>
      <c r="K255" s="40"/>
      <c r="L255" s="44"/>
      <c r="M255" s="216"/>
      <c r="N255" s="217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135</v>
      </c>
      <c r="AU255" s="17" t="s">
        <v>83</v>
      </c>
    </row>
    <row r="256" s="13" customFormat="1">
      <c r="A256" s="13"/>
      <c r="B256" s="220"/>
      <c r="C256" s="221"/>
      <c r="D256" s="213" t="s">
        <v>151</v>
      </c>
      <c r="E256" s="222" t="s">
        <v>28</v>
      </c>
      <c r="F256" s="223" t="s">
        <v>417</v>
      </c>
      <c r="G256" s="221"/>
      <c r="H256" s="224">
        <v>1.3200000000000001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151</v>
      </c>
      <c r="AU256" s="230" t="s">
        <v>83</v>
      </c>
      <c r="AV256" s="13" t="s">
        <v>83</v>
      </c>
      <c r="AW256" s="13" t="s">
        <v>35</v>
      </c>
      <c r="AX256" s="13" t="s">
        <v>81</v>
      </c>
      <c r="AY256" s="230" t="s">
        <v>123</v>
      </c>
    </row>
    <row r="257" s="2" customFormat="1" ht="16.5" customHeight="1">
      <c r="A257" s="38"/>
      <c r="B257" s="39"/>
      <c r="C257" s="200" t="s">
        <v>418</v>
      </c>
      <c r="D257" s="200" t="s">
        <v>126</v>
      </c>
      <c r="E257" s="201" t="s">
        <v>419</v>
      </c>
      <c r="F257" s="202" t="s">
        <v>420</v>
      </c>
      <c r="G257" s="203" t="s">
        <v>191</v>
      </c>
      <c r="H257" s="204">
        <v>5.6100000000000003</v>
      </c>
      <c r="I257" s="205"/>
      <c r="J257" s="206">
        <f>ROUND(I257*H257,2)</f>
        <v>0</v>
      </c>
      <c r="K257" s="202" t="s">
        <v>130</v>
      </c>
      <c r="L257" s="44"/>
      <c r="M257" s="207" t="s">
        <v>28</v>
      </c>
      <c r="N257" s="208" t="s">
        <v>44</v>
      </c>
      <c r="O257" s="84"/>
      <c r="P257" s="209">
        <f>O257*H257</f>
        <v>0</v>
      </c>
      <c r="Q257" s="209">
        <v>0.0010399999999999999</v>
      </c>
      <c r="R257" s="209">
        <f>Q257*H257</f>
        <v>0.0058344</v>
      </c>
      <c r="S257" s="209">
        <v>0</v>
      </c>
      <c r="T257" s="21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1" t="s">
        <v>229</v>
      </c>
      <c r="AT257" s="211" t="s">
        <v>126</v>
      </c>
      <c r="AU257" s="211" t="s">
        <v>83</v>
      </c>
      <c r="AY257" s="17" t="s">
        <v>123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81</v>
      </c>
      <c r="BK257" s="212">
        <f>ROUND(I257*H257,2)</f>
        <v>0</v>
      </c>
      <c r="BL257" s="17" t="s">
        <v>229</v>
      </c>
      <c r="BM257" s="211" t="s">
        <v>421</v>
      </c>
    </row>
    <row r="258" s="2" customFormat="1">
      <c r="A258" s="38"/>
      <c r="B258" s="39"/>
      <c r="C258" s="40"/>
      <c r="D258" s="213" t="s">
        <v>133</v>
      </c>
      <c r="E258" s="40"/>
      <c r="F258" s="214" t="s">
        <v>422</v>
      </c>
      <c r="G258" s="40"/>
      <c r="H258" s="40"/>
      <c r="I258" s="215"/>
      <c r="J258" s="40"/>
      <c r="K258" s="40"/>
      <c r="L258" s="44"/>
      <c r="M258" s="216"/>
      <c r="N258" s="217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133</v>
      </c>
      <c r="AU258" s="17" t="s">
        <v>83</v>
      </c>
    </row>
    <row r="259" s="2" customFormat="1">
      <c r="A259" s="38"/>
      <c r="B259" s="39"/>
      <c r="C259" s="40"/>
      <c r="D259" s="218" t="s">
        <v>135</v>
      </c>
      <c r="E259" s="40"/>
      <c r="F259" s="219" t="s">
        <v>423</v>
      </c>
      <c r="G259" s="40"/>
      <c r="H259" s="40"/>
      <c r="I259" s="215"/>
      <c r="J259" s="40"/>
      <c r="K259" s="40"/>
      <c r="L259" s="44"/>
      <c r="M259" s="216"/>
      <c r="N259" s="217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135</v>
      </c>
      <c r="AU259" s="17" t="s">
        <v>83</v>
      </c>
    </row>
    <row r="260" s="13" customFormat="1">
      <c r="A260" s="13"/>
      <c r="B260" s="220"/>
      <c r="C260" s="221"/>
      <c r="D260" s="213" t="s">
        <v>151</v>
      </c>
      <c r="E260" s="222" t="s">
        <v>28</v>
      </c>
      <c r="F260" s="223" t="s">
        <v>424</v>
      </c>
      <c r="G260" s="221"/>
      <c r="H260" s="224">
        <v>5.6100000000000003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151</v>
      </c>
      <c r="AU260" s="230" t="s">
        <v>83</v>
      </c>
      <c r="AV260" s="13" t="s">
        <v>83</v>
      </c>
      <c r="AW260" s="13" t="s">
        <v>35</v>
      </c>
      <c r="AX260" s="13" t="s">
        <v>81</v>
      </c>
      <c r="AY260" s="230" t="s">
        <v>123</v>
      </c>
    </row>
    <row r="261" s="2" customFormat="1" ht="16.5" customHeight="1">
      <c r="A261" s="38"/>
      <c r="B261" s="39"/>
      <c r="C261" s="200" t="s">
        <v>425</v>
      </c>
      <c r="D261" s="200" t="s">
        <v>126</v>
      </c>
      <c r="E261" s="201" t="s">
        <v>426</v>
      </c>
      <c r="F261" s="202" t="s">
        <v>427</v>
      </c>
      <c r="G261" s="203" t="s">
        <v>129</v>
      </c>
      <c r="H261" s="204">
        <v>3</v>
      </c>
      <c r="I261" s="205"/>
      <c r="J261" s="206">
        <f>ROUND(I261*H261,2)</f>
        <v>0</v>
      </c>
      <c r="K261" s="202" t="s">
        <v>130</v>
      </c>
      <c r="L261" s="44"/>
      <c r="M261" s="207" t="s">
        <v>28</v>
      </c>
      <c r="N261" s="208" t="s">
        <v>44</v>
      </c>
      <c r="O261" s="84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1" t="s">
        <v>229</v>
      </c>
      <c r="AT261" s="211" t="s">
        <v>126</v>
      </c>
      <c r="AU261" s="211" t="s">
        <v>83</v>
      </c>
      <c r="AY261" s="17" t="s">
        <v>123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7" t="s">
        <v>81</v>
      </c>
      <c r="BK261" s="212">
        <f>ROUND(I261*H261,2)</f>
        <v>0</v>
      </c>
      <c r="BL261" s="17" t="s">
        <v>229</v>
      </c>
      <c r="BM261" s="211" t="s">
        <v>428</v>
      </c>
    </row>
    <row r="262" s="2" customFormat="1">
      <c r="A262" s="38"/>
      <c r="B262" s="39"/>
      <c r="C262" s="40"/>
      <c r="D262" s="213" t="s">
        <v>133</v>
      </c>
      <c r="E262" s="40"/>
      <c r="F262" s="214" t="s">
        <v>429</v>
      </c>
      <c r="G262" s="40"/>
      <c r="H262" s="40"/>
      <c r="I262" s="215"/>
      <c r="J262" s="40"/>
      <c r="K262" s="40"/>
      <c r="L262" s="44"/>
      <c r="M262" s="216"/>
      <c r="N262" s="217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83</v>
      </c>
    </row>
    <row r="263" s="2" customFormat="1">
      <c r="A263" s="38"/>
      <c r="B263" s="39"/>
      <c r="C263" s="40"/>
      <c r="D263" s="218" t="s">
        <v>135</v>
      </c>
      <c r="E263" s="40"/>
      <c r="F263" s="219" t="s">
        <v>430</v>
      </c>
      <c r="G263" s="40"/>
      <c r="H263" s="40"/>
      <c r="I263" s="215"/>
      <c r="J263" s="40"/>
      <c r="K263" s="40"/>
      <c r="L263" s="44"/>
      <c r="M263" s="216"/>
      <c r="N263" s="217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83</v>
      </c>
    </row>
    <row r="264" s="2" customFormat="1" ht="16.5" customHeight="1">
      <c r="A264" s="38"/>
      <c r="B264" s="39"/>
      <c r="C264" s="200" t="s">
        <v>431</v>
      </c>
      <c r="D264" s="200" t="s">
        <v>126</v>
      </c>
      <c r="E264" s="201" t="s">
        <v>432</v>
      </c>
      <c r="F264" s="202" t="s">
        <v>433</v>
      </c>
      <c r="G264" s="203" t="s">
        <v>129</v>
      </c>
      <c r="H264" s="204">
        <v>3</v>
      </c>
      <c r="I264" s="205"/>
      <c r="J264" s="206">
        <f>ROUND(I264*H264,2)</f>
        <v>0</v>
      </c>
      <c r="K264" s="202" t="s">
        <v>130</v>
      </c>
      <c r="L264" s="44"/>
      <c r="M264" s="207" t="s">
        <v>28</v>
      </c>
      <c r="N264" s="208" t="s">
        <v>44</v>
      </c>
      <c r="O264" s="84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1" t="s">
        <v>229</v>
      </c>
      <c r="AT264" s="211" t="s">
        <v>126</v>
      </c>
      <c r="AU264" s="211" t="s">
        <v>83</v>
      </c>
      <c r="AY264" s="17" t="s">
        <v>123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7" t="s">
        <v>81</v>
      </c>
      <c r="BK264" s="212">
        <f>ROUND(I264*H264,2)</f>
        <v>0</v>
      </c>
      <c r="BL264" s="17" t="s">
        <v>229</v>
      </c>
      <c r="BM264" s="211" t="s">
        <v>434</v>
      </c>
    </row>
    <row r="265" s="2" customFormat="1">
      <c r="A265" s="38"/>
      <c r="B265" s="39"/>
      <c r="C265" s="40"/>
      <c r="D265" s="213" t="s">
        <v>133</v>
      </c>
      <c r="E265" s="40"/>
      <c r="F265" s="214" t="s">
        <v>435</v>
      </c>
      <c r="G265" s="40"/>
      <c r="H265" s="40"/>
      <c r="I265" s="215"/>
      <c r="J265" s="40"/>
      <c r="K265" s="40"/>
      <c r="L265" s="44"/>
      <c r="M265" s="216"/>
      <c r="N265" s="217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133</v>
      </c>
      <c r="AU265" s="17" t="s">
        <v>83</v>
      </c>
    </row>
    <row r="266" s="2" customFormat="1">
      <c r="A266" s="38"/>
      <c r="B266" s="39"/>
      <c r="C266" s="40"/>
      <c r="D266" s="218" t="s">
        <v>135</v>
      </c>
      <c r="E266" s="40"/>
      <c r="F266" s="219" t="s">
        <v>436</v>
      </c>
      <c r="G266" s="40"/>
      <c r="H266" s="40"/>
      <c r="I266" s="215"/>
      <c r="J266" s="40"/>
      <c r="K266" s="40"/>
      <c r="L266" s="44"/>
      <c r="M266" s="216"/>
      <c r="N266" s="217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135</v>
      </c>
      <c r="AU266" s="17" t="s">
        <v>83</v>
      </c>
    </row>
    <row r="267" s="2" customFormat="1" ht="16.5" customHeight="1">
      <c r="A267" s="38"/>
      <c r="B267" s="39"/>
      <c r="C267" s="200" t="s">
        <v>437</v>
      </c>
      <c r="D267" s="200" t="s">
        <v>126</v>
      </c>
      <c r="E267" s="201" t="s">
        <v>438</v>
      </c>
      <c r="F267" s="202" t="s">
        <v>439</v>
      </c>
      <c r="G267" s="203" t="s">
        <v>129</v>
      </c>
      <c r="H267" s="204">
        <v>4</v>
      </c>
      <c r="I267" s="205"/>
      <c r="J267" s="206">
        <f>ROUND(I267*H267,2)</f>
        <v>0</v>
      </c>
      <c r="K267" s="202" t="s">
        <v>130</v>
      </c>
      <c r="L267" s="44"/>
      <c r="M267" s="207" t="s">
        <v>28</v>
      </c>
      <c r="N267" s="208" t="s">
        <v>44</v>
      </c>
      <c r="O267" s="84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1" t="s">
        <v>229</v>
      </c>
      <c r="AT267" s="211" t="s">
        <v>126</v>
      </c>
      <c r="AU267" s="211" t="s">
        <v>83</v>
      </c>
      <c r="AY267" s="17" t="s">
        <v>123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81</v>
      </c>
      <c r="BK267" s="212">
        <f>ROUND(I267*H267,2)</f>
        <v>0</v>
      </c>
      <c r="BL267" s="17" t="s">
        <v>229</v>
      </c>
      <c r="BM267" s="211" t="s">
        <v>440</v>
      </c>
    </row>
    <row r="268" s="2" customFormat="1">
      <c r="A268" s="38"/>
      <c r="B268" s="39"/>
      <c r="C268" s="40"/>
      <c r="D268" s="213" t="s">
        <v>133</v>
      </c>
      <c r="E268" s="40"/>
      <c r="F268" s="214" t="s">
        <v>441</v>
      </c>
      <c r="G268" s="40"/>
      <c r="H268" s="40"/>
      <c r="I268" s="215"/>
      <c r="J268" s="40"/>
      <c r="K268" s="40"/>
      <c r="L268" s="44"/>
      <c r="M268" s="216"/>
      <c r="N268" s="217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133</v>
      </c>
      <c r="AU268" s="17" t="s">
        <v>83</v>
      </c>
    </row>
    <row r="269" s="2" customFormat="1">
      <c r="A269" s="38"/>
      <c r="B269" s="39"/>
      <c r="C269" s="40"/>
      <c r="D269" s="218" t="s">
        <v>135</v>
      </c>
      <c r="E269" s="40"/>
      <c r="F269" s="219" t="s">
        <v>442</v>
      </c>
      <c r="G269" s="40"/>
      <c r="H269" s="40"/>
      <c r="I269" s="215"/>
      <c r="J269" s="40"/>
      <c r="K269" s="40"/>
      <c r="L269" s="44"/>
      <c r="M269" s="216"/>
      <c r="N269" s="217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135</v>
      </c>
      <c r="AU269" s="17" t="s">
        <v>83</v>
      </c>
    </row>
    <row r="270" s="2" customFormat="1" ht="16.5" customHeight="1">
      <c r="A270" s="38"/>
      <c r="B270" s="39"/>
      <c r="C270" s="200" t="s">
        <v>443</v>
      </c>
      <c r="D270" s="200" t="s">
        <v>126</v>
      </c>
      <c r="E270" s="201" t="s">
        <v>444</v>
      </c>
      <c r="F270" s="202" t="s">
        <v>445</v>
      </c>
      <c r="G270" s="203" t="s">
        <v>129</v>
      </c>
      <c r="H270" s="204">
        <v>3</v>
      </c>
      <c r="I270" s="205"/>
      <c r="J270" s="206">
        <f>ROUND(I270*H270,2)</f>
        <v>0</v>
      </c>
      <c r="K270" s="202" t="s">
        <v>130</v>
      </c>
      <c r="L270" s="44"/>
      <c r="M270" s="207" t="s">
        <v>28</v>
      </c>
      <c r="N270" s="208" t="s">
        <v>44</v>
      </c>
      <c r="O270" s="84"/>
      <c r="P270" s="209">
        <f>O270*H270</f>
        <v>0</v>
      </c>
      <c r="Q270" s="209">
        <v>0</v>
      </c>
      <c r="R270" s="209">
        <f>Q270*H270</f>
        <v>0</v>
      </c>
      <c r="S270" s="209">
        <v>0.0030999999999999999</v>
      </c>
      <c r="T270" s="210">
        <f>S270*H270</f>
        <v>0.0092999999999999992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1" t="s">
        <v>229</v>
      </c>
      <c r="AT270" s="211" t="s">
        <v>126</v>
      </c>
      <c r="AU270" s="211" t="s">
        <v>83</v>
      </c>
      <c r="AY270" s="17" t="s">
        <v>123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7" t="s">
        <v>81</v>
      </c>
      <c r="BK270" s="212">
        <f>ROUND(I270*H270,2)</f>
        <v>0</v>
      </c>
      <c r="BL270" s="17" t="s">
        <v>229</v>
      </c>
      <c r="BM270" s="211" t="s">
        <v>446</v>
      </c>
    </row>
    <row r="271" s="2" customFormat="1">
      <c r="A271" s="38"/>
      <c r="B271" s="39"/>
      <c r="C271" s="40"/>
      <c r="D271" s="213" t="s">
        <v>133</v>
      </c>
      <c r="E271" s="40"/>
      <c r="F271" s="214" t="s">
        <v>447</v>
      </c>
      <c r="G271" s="40"/>
      <c r="H271" s="40"/>
      <c r="I271" s="215"/>
      <c r="J271" s="40"/>
      <c r="K271" s="40"/>
      <c r="L271" s="44"/>
      <c r="M271" s="216"/>
      <c r="N271" s="217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133</v>
      </c>
      <c r="AU271" s="17" t="s">
        <v>83</v>
      </c>
    </row>
    <row r="272" s="2" customFormat="1">
      <c r="A272" s="38"/>
      <c r="B272" s="39"/>
      <c r="C272" s="40"/>
      <c r="D272" s="218" t="s">
        <v>135</v>
      </c>
      <c r="E272" s="40"/>
      <c r="F272" s="219" t="s">
        <v>448</v>
      </c>
      <c r="G272" s="40"/>
      <c r="H272" s="40"/>
      <c r="I272" s="215"/>
      <c r="J272" s="40"/>
      <c r="K272" s="40"/>
      <c r="L272" s="44"/>
      <c r="M272" s="216"/>
      <c r="N272" s="217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135</v>
      </c>
      <c r="AU272" s="17" t="s">
        <v>83</v>
      </c>
    </row>
    <row r="273" s="2" customFormat="1" ht="16.5" customHeight="1">
      <c r="A273" s="38"/>
      <c r="B273" s="39"/>
      <c r="C273" s="200" t="s">
        <v>449</v>
      </c>
      <c r="D273" s="200" t="s">
        <v>126</v>
      </c>
      <c r="E273" s="201" t="s">
        <v>450</v>
      </c>
      <c r="F273" s="202" t="s">
        <v>451</v>
      </c>
      <c r="G273" s="203" t="s">
        <v>129</v>
      </c>
      <c r="H273" s="204">
        <v>2</v>
      </c>
      <c r="I273" s="205"/>
      <c r="J273" s="206">
        <f>ROUND(I273*H273,2)</f>
        <v>0</v>
      </c>
      <c r="K273" s="202" t="s">
        <v>130</v>
      </c>
      <c r="L273" s="44"/>
      <c r="M273" s="207" t="s">
        <v>28</v>
      </c>
      <c r="N273" s="208" t="s">
        <v>44</v>
      </c>
      <c r="O273" s="84"/>
      <c r="P273" s="209">
        <f>O273*H273</f>
        <v>0</v>
      </c>
      <c r="Q273" s="209">
        <v>0.00022000000000000001</v>
      </c>
      <c r="R273" s="209">
        <f>Q273*H273</f>
        <v>0.00044000000000000002</v>
      </c>
      <c r="S273" s="209">
        <v>0</v>
      </c>
      <c r="T273" s="21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1" t="s">
        <v>229</v>
      </c>
      <c r="AT273" s="211" t="s">
        <v>126</v>
      </c>
      <c r="AU273" s="211" t="s">
        <v>83</v>
      </c>
      <c r="AY273" s="17" t="s">
        <v>123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7" t="s">
        <v>81</v>
      </c>
      <c r="BK273" s="212">
        <f>ROUND(I273*H273,2)</f>
        <v>0</v>
      </c>
      <c r="BL273" s="17" t="s">
        <v>229</v>
      </c>
      <c r="BM273" s="211" t="s">
        <v>452</v>
      </c>
    </row>
    <row r="274" s="2" customFormat="1">
      <c r="A274" s="38"/>
      <c r="B274" s="39"/>
      <c r="C274" s="40"/>
      <c r="D274" s="213" t="s">
        <v>133</v>
      </c>
      <c r="E274" s="40"/>
      <c r="F274" s="214" t="s">
        <v>453</v>
      </c>
      <c r="G274" s="40"/>
      <c r="H274" s="40"/>
      <c r="I274" s="215"/>
      <c r="J274" s="40"/>
      <c r="K274" s="40"/>
      <c r="L274" s="44"/>
      <c r="M274" s="216"/>
      <c r="N274" s="217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133</v>
      </c>
      <c r="AU274" s="17" t="s">
        <v>83</v>
      </c>
    </row>
    <row r="275" s="2" customFormat="1">
      <c r="A275" s="38"/>
      <c r="B275" s="39"/>
      <c r="C275" s="40"/>
      <c r="D275" s="218" t="s">
        <v>135</v>
      </c>
      <c r="E275" s="40"/>
      <c r="F275" s="219" t="s">
        <v>454</v>
      </c>
      <c r="G275" s="40"/>
      <c r="H275" s="40"/>
      <c r="I275" s="215"/>
      <c r="J275" s="40"/>
      <c r="K275" s="40"/>
      <c r="L275" s="44"/>
      <c r="M275" s="216"/>
      <c r="N275" s="217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135</v>
      </c>
      <c r="AU275" s="17" t="s">
        <v>83</v>
      </c>
    </row>
    <row r="276" s="2" customFormat="1" ht="16.5" customHeight="1">
      <c r="A276" s="38"/>
      <c r="B276" s="39"/>
      <c r="C276" s="200" t="s">
        <v>455</v>
      </c>
      <c r="D276" s="200" t="s">
        <v>126</v>
      </c>
      <c r="E276" s="201" t="s">
        <v>456</v>
      </c>
      <c r="F276" s="202" t="s">
        <v>457</v>
      </c>
      <c r="G276" s="203" t="s">
        <v>191</v>
      </c>
      <c r="H276" s="204">
        <v>22.120000000000001</v>
      </c>
      <c r="I276" s="205"/>
      <c r="J276" s="206">
        <f>ROUND(I276*H276,2)</f>
        <v>0</v>
      </c>
      <c r="K276" s="202" t="s">
        <v>130</v>
      </c>
      <c r="L276" s="44"/>
      <c r="M276" s="207" t="s">
        <v>28</v>
      </c>
      <c r="N276" s="208" t="s">
        <v>44</v>
      </c>
      <c r="O276" s="84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1" t="s">
        <v>229</v>
      </c>
      <c r="AT276" s="211" t="s">
        <v>126</v>
      </c>
      <c r="AU276" s="211" t="s">
        <v>83</v>
      </c>
      <c r="AY276" s="17" t="s">
        <v>123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7" t="s">
        <v>81</v>
      </c>
      <c r="BK276" s="212">
        <f>ROUND(I276*H276,2)</f>
        <v>0</v>
      </c>
      <c r="BL276" s="17" t="s">
        <v>229</v>
      </c>
      <c r="BM276" s="211" t="s">
        <v>458</v>
      </c>
    </row>
    <row r="277" s="2" customFormat="1">
      <c r="A277" s="38"/>
      <c r="B277" s="39"/>
      <c r="C277" s="40"/>
      <c r="D277" s="213" t="s">
        <v>133</v>
      </c>
      <c r="E277" s="40"/>
      <c r="F277" s="214" t="s">
        <v>459</v>
      </c>
      <c r="G277" s="40"/>
      <c r="H277" s="40"/>
      <c r="I277" s="215"/>
      <c r="J277" s="40"/>
      <c r="K277" s="40"/>
      <c r="L277" s="44"/>
      <c r="M277" s="216"/>
      <c r="N277" s="217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133</v>
      </c>
      <c r="AU277" s="17" t="s">
        <v>83</v>
      </c>
    </row>
    <row r="278" s="2" customFormat="1">
      <c r="A278" s="38"/>
      <c r="B278" s="39"/>
      <c r="C278" s="40"/>
      <c r="D278" s="218" t="s">
        <v>135</v>
      </c>
      <c r="E278" s="40"/>
      <c r="F278" s="219" t="s">
        <v>460</v>
      </c>
      <c r="G278" s="40"/>
      <c r="H278" s="40"/>
      <c r="I278" s="215"/>
      <c r="J278" s="40"/>
      <c r="K278" s="40"/>
      <c r="L278" s="44"/>
      <c r="M278" s="216"/>
      <c r="N278" s="217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135</v>
      </c>
      <c r="AU278" s="17" t="s">
        <v>83</v>
      </c>
    </row>
    <row r="279" s="13" customFormat="1">
      <c r="A279" s="13"/>
      <c r="B279" s="220"/>
      <c r="C279" s="221"/>
      <c r="D279" s="213" t="s">
        <v>151</v>
      </c>
      <c r="E279" s="222" t="s">
        <v>28</v>
      </c>
      <c r="F279" s="223" t="s">
        <v>461</v>
      </c>
      <c r="G279" s="221"/>
      <c r="H279" s="224">
        <v>22.120000000000001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0" t="s">
        <v>151</v>
      </c>
      <c r="AU279" s="230" t="s">
        <v>83</v>
      </c>
      <c r="AV279" s="13" t="s">
        <v>83</v>
      </c>
      <c r="AW279" s="13" t="s">
        <v>35</v>
      </c>
      <c r="AX279" s="13" t="s">
        <v>81</v>
      </c>
      <c r="AY279" s="230" t="s">
        <v>123</v>
      </c>
    </row>
    <row r="280" s="2" customFormat="1" ht="16.5" customHeight="1">
      <c r="A280" s="38"/>
      <c r="B280" s="39"/>
      <c r="C280" s="200" t="s">
        <v>462</v>
      </c>
      <c r="D280" s="200" t="s">
        <v>126</v>
      </c>
      <c r="E280" s="201" t="s">
        <v>463</v>
      </c>
      <c r="F280" s="202" t="s">
        <v>464</v>
      </c>
      <c r="G280" s="203" t="s">
        <v>296</v>
      </c>
      <c r="H280" s="204">
        <v>3</v>
      </c>
      <c r="I280" s="205"/>
      <c r="J280" s="206">
        <f>ROUND(I280*H280,2)</f>
        <v>0</v>
      </c>
      <c r="K280" s="202" t="s">
        <v>130</v>
      </c>
      <c r="L280" s="44"/>
      <c r="M280" s="207" t="s">
        <v>28</v>
      </c>
      <c r="N280" s="208" t="s">
        <v>44</v>
      </c>
      <c r="O280" s="84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1" t="s">
        <v>229</v>
      </c>
      <c r="AT280" s="211" t="s">
        <v>126</v>
      </c>
      <c r="AU280" s="211" t="s">
        <v>83</v>
      </c>
      <c r="AY280" s="17" t="s">
        <v>123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7" t="s">
        <v>81</v>
      </c>
      <c r="BK280" s="212">
        <f>ROUND(I280*H280,2)</f>
        <v>0</v>
      </c>
      <c r="BL280" s="17" t="s">
        <v>229</v>
      </c>
      <c r="BM280" s="211" t="s">
        <v>465</v>
      </c>
    </row>
    <row r="281" s="2" customFormat="1">
      <c r="A281" s="38"/>
      <c r="B281" s="39"/>
      <c r="C281" s="40"/>
      <c r="D281" s="213" t="s">
        <v>133</v>
      </c>
      <c r="E281" s="40"/>
      <c r="F281" s="214" t="s">
        <v>466</v>
      </c>
      <c r="G281" s="40"/>
      <c r="H281" s="40"/>
      <c r="I281" s="215"/>
      <c r="J281" s="40"/>
      <c r="K281" s="40"/>
      <c r="L281" s="44"/>
      <c r="M281" s="216"/>
      <c r="N281" s="217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133</v>
      </c>
      <c r="AU281" s="17" t="s">
        <v>83</v>
      </c>
    </row>
    <row r="282" s="2" customFormat="1">
      <c r="A282" s="38"/>
      <c r="B282" s="39"/>
      <c r="C282" s="40"/>
      <c r="D282" s="218" t="s">
        <v>135</v>
      </c>
      <c r="E282" s="40"/>
      <c r="F282" s="219" t="s">
        <v>467</v>
      </c>
      <c r="G282" s="40"/>
      <c r="H282" s="40"/>
      <c r="I282" s="215"/>
      <c r="J282" s="40"/>
      <c r="K282" s="40"/>
      <c r="L282" s="44"/>
      <c r="M282" s="216"/>
      <c r="N282" s="217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83</v>
      </c>
    </row>
    <row r="283" s="2" customFormat="1" ht="16.5" customHeight="1">
      <c r="A283" s="38"/>
      <c r="B283" s="39"/>
      <c r="C283" s="200" t="s">
        <v>468</v>
      </c>
      <c r="D283" s="200" t="s">
        <v>126</v>
      </c>
      <c r="E283" s="201" t="s">
        <v>469</v>
      </c>
      <c r="F283" s="202" t="s">
        <v>470</v>
      </c>
      <c r="G283" s="203" t="s">
        <v>345</v>
      </c>
      <c r="H283" s="252"/>
      <c r="I283" s="205"/>
      <c r="J283" s="206">
        <f>ROUND(I283*H283,2)</f>
        <v>0</v>
      </c>
      <c r="K283" s="202" t="s">
        <v>130</v>
      </c>
      <c r="L283" s="44"/>
      <c r="M283" s="207" t="s">
        <v>28</v>
      </c>
      <c r="N283" s="208" t="s">
        <v>44</v>
      </c>
      <c r="O283" s="84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1" t="s">
        <v>229</v>
      </c>
      <c r="AT283" s="211" t="s">
        <v>126</v>
      </c>
      <c r="AU283" s="211" t="s">
        <v>83</v>
      </c>
      <c r="AY283" s="17" t="s">
        <v>123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7" t="s">
        <v>81</v>
      </c>
      <c r="BK283" s="212">
        <f>ROUND(I283*H283,2)</f>
        <v>0</v>
      </c>
      <c r="BL283" s="17" t="s">
        <v>229</v>
      </c>
      <c r="BM283" s="211" t="s">
        <v>471</v>
      </c>
    </row>
    <row r="284" s="2" customFormat="1">
      <c r="A284" s="38"/>
      <c r="B284" s="39"/>
      <c r="C284" s="40"/>
      <c r="D284" s="213" t="s">
        <v>133</v>
      </c>
      <c r="E284" s="40"/>
      <c r="F284" s="214" t="s">
        <v>472</v>
      </c>
      <c r="G284" s="40"/>
      <c r="H284" s="40"/>
      <c r="I284" s="215"/>
      <c r="J284" s="40"/>
      <c r="K284" s="40"/>
      <c r="L284" s="44"/>
      <c r="M284" s="216"/>
      <c r="N284" s="217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133</v>
      </c>
      <c r="AU284" s="17" t="s">
        <v>83</v>
      </c>
    </row>
    <row r="285" s="2" customFormat="1">
      <c r="A285" s="38"/>
      <c r="B285" s="39"/>
      <c r="C285" s="40"/>
      <c r="D285" s="218" t="s">
        <v>135</v>
      </c>
      <c r="E285" s="40"/>
      <c r="F285" s="219" t="s">
        <v>473</v>
      </c>
      <c r="G285" s="40"/>
      <c r="H285" s="40"/>
      <c r="I285" s="215"/>
      <c r="J285" s="40"/>
      <c r="K285" s="40"/>
      <c r="L285" s="44"/>
      <c r="M285" s="216"/>
      <c r="N285" s="217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135</v>
      </c>
      <c r="AU285" s="17" t="s">
        <v>83</v>
      </c>
    </row>
    <row r="286" s="12" customFormat="1" ht="22.8" customHeight="1">
      <c r="A286" s="12"/>
      <c r="B286" s="184"/>
      <c r="C286" s="185"/>
      <c r="D286" s="186" t="s">
        <v>72</v>
      </c>
      <c r="E286" s="198" t="s">
        <v>474</v>
      </c>
      <c r="F286" s="198" t="s">
        <v>475</v>
      </c>
      <c r="G286" s="185"/>
      <c r="H286" s="185"/>
      <c r="I286" s="188"/>
      <c r="J286" s="199">
        <f>BK286</f>
        <v>0</v>
      </c>
      <c r="K286" s="185"/>
      <c r="L286" s="190"/>
      <c r="M286" s="191"/>
      <c r="N286" s="192"/>
      <c r="O286" s="192"/>
      <c r="P286" s="193">
        <f>SUM(P287:P343)</f>
        <v>0</v>
      </c>
      <c r="Q286" s="192"/>
      <c r="R286" s="193">
        <f>SUM(R287:R343)</f>
        <v>0.018424299999999998</v>
      </c>
      <c r="S286" s="192"/>
      <c r="T286" s="194">
        <f>SUM(T287:T343)</f>
        <v>0.015917999999999998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5" t="s">
        <v>83</v>
      </c>
      <c r="AT286" s="196" t="s">
        <v>72</v>
      </c>
      <c r="AU286" s="196" t="s">
        <v>81</v>
      </c>
      <c r="AY286" s="195" t="s">
        <v>123</v>
      </c>
      <c r="BK286" s="197">
        <f>SUM(BK287:BK343)</f>
        <v>0</v>
      </c>
    </row>
    <row r="287" s="2" customFormat="1" ht="16.5" customHeight="1">
      <c r="A287" s="38"/>
      <c r="B287" s="39"/>
      <c r="C287" s="200" t="s">
        <v>476</v>
      </c>
      <c r="D287" s="200" t="s">
        <v>126</v>
      </c>
      <c r="E287" s="201" t="s">
        <v>477</v>
      </c>
      <c r="F287" s="202" t="s">
        <v>478</v>
      </c>
      <c r="G287" s="203" t="s">
        <v>191</v>
      </c>
      <c r="H287" s="204">
        <v>7</v>
      </c>
      <c r="I287" s="205"/>
      <c r="J287" s="206">
        <f>ROUND(I287*H287,2)</f>
        <v>0</v>
      </c>
      <c r="K287" s="202" t="s">
        <v>130</v>
      </c>
      <c r="L287" s="44"/>
      <c r="M287" s="207" t="s">
        <v>28</v>
      </c>
      <c r="N287" s="208" t="s">
        <v>44</v>
      </c>
      <c r="O287" s="84"/>
      <c r="P287" s="209">
        <f>O287*H287</f>
        <v>0</v>
      </c>
      <c r="Q287" s="209">
        <v>0</v>
      </c>
      <c r="R287" s="209">
        <f>Q287*H287</f>
        <v>0</v>
      </c>
      <c r="S287" s="209">
        <v>0.0021299999999999999</v>
      </c>
      <c r="T287" s="210">
        <f>S287*H287</f>
        <v>0.01491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1" t="s">
        <v>229</v>
      </c>
      <c r="AT287" s="211" t="s">
        <v>126</v>
      </c>
      <c r="AU287" s="211" t="s">
        <v>83</v>
      </c>
      <c r="AY287" s="17" t="s">
        <v>123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7" t="s">
        <v>81</v>
      </c>
      <c r="BK287" s="212">
        <f>ROUND(I287*H287,2)</f>
        <v>0</v>
      </c>
      <c r="BL287" s="17" t="s">
        <v>229</v>
      </c>
      <c r="BM287" s="211" t="s">
        <v>479</v>
      </c>
    </row>
    <row r="288" s="2" customFormat="1">
      <c r="A288" s="38"/>
      <c r="B288" s="39"/>
      <c r="C288" s="40"/>
      <c r="D288" s="213" t="s">
        <v>133</v>
      </c>
      <c r="E288" s="40"/>
      <c r="F288" s="214" t="s">
        <v>480</v>
      </c>
      <c r="G288" s="40"/>
      <c r="H288" s="40"/>
      <c r="I288" s="215"/>
      <c r="J288" s="40"/>
      <c r="K288" s="40"/>
      <c r="L288" s="44"/>
      <c r="M288" s="216"/>
      <c r="N288" s="217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133</v>
      </c>
      <c r="AU288" s="17" t="s">
        <v>83</v>
      </c>
    </row>
    <row r="289" s="2" customFormat="1">
      <c r="A289" s="38"/>
      <c r="B289" s="39"/>
      <c r="C289" s="40"/>
      <c r="D289" s="218" t="s">
        <v>135</v>
      </c>
      <c r="E289" s="40"/>
      <c r="F289" s="219" t="s">
        <v>481</v>
      </c>
      <c r="G289" s="40"/>
      <c r="H289" s="40"/>
      <c r="I289" s="215"/>
      <c r="J289" s="40"/>
      <c r="K289" s="40"/>
      <c r="L289" s="44"/>
      <c r="M289" s="216"/>
      <c r="N289" s="217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135</v>
      </c>
      <c r="AU289" s="17" t="s">
        <v>83</v>
      </c>
    </row>
    <row r="290" s="2" customFormat="1" ht="16.5" customHeight="1">
      <c r="A290" s="38"/>
      <c r="B290" s="39"/>
      <c r="C290" s="200" t="s">
        <v>482</v>
      </c>
      <c r="D290" s="200" t="s">
        <v>126</v>
      </c>
      <c r="E290" s="201" t="s">
        <v>483</v>
      </c>
      <c r="F290" s="202" t="s">
        <v>484</v>
      </c>
      <c r="G290" s="203" t="s">
        <v>129</v>
      </c>
      <c r="H290" s="204">
        <v>2</v>
      </c>
      <c r="I290" s="205"/>
      <c r="J290" s="206">
        <f>ROUND(I290*H290,2)</f>
        <v>0</v>
      </c>
      <c r="K290" s="202" t="s">
        <v>130</v>
      </c>
      <c r="L290" s="44"/>
      <c r="M290" s="207" t="s">
        <v>28</v>
      </c>
      <c r="N290" s="208" t="s">
        <v>44</v>
      </c>
      <c r="O290" s="84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1" t="s">
        <v>229</v>
      </c>
      <c r="AT290" s="211" t="s">
        <v>126</v>
      </c>
      <c r="AU290" s="211" t="s">
        <v>83</v>
      </c>
      <c r="AY290" s="17" t="s">
        <v>123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7" t="s">
        <v>81</v>
      </c>
      <c r="BK290" s="212">
        <f>ROUND(I290*H290,2)</f>
        <v>0</v>
      </c>
      <c r="BL290" s="17" t="s">
        <v>229</v>
      </c>
      <c r="BM290" s="211" t="s">
        <v>485</v>
      </c>
    </row>
    <row r="291" s="2" customFormat="1">
      <c r="A291" s="38"/>
      <c r="B291" s="39"/>
      <c r="C291" s="40"/>
      <c r="D291" s="213" t="s">
        <v>133</v>
      </c>
      <c r="E291" s="40"/>
      <c r="F291" s="214" t="s">
        <v>486</v>
      </c>
      <c r="G291" s="40"/>
      <c r="H291" s="40"/>
      <c r="I291" s="215"/>
      <c r="J291" s="40"/>
      <c r="K291" s="40"/>
      <c r="L291" s="44"/>
      <c r="M291" s="216"/>
      <c r="N291" s="217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133</v>
      </c>
      <c r="AU291" s="17" t="s">
        <v>83</v>
      </c>
    </row>
    <row r="292" s="2" customFormat="1">
      <c r="A292" s="38"/>
      <c r="B292" s="39"/>
      <c r="C292" s="40"/>
      <c r="D292" s="218" t="s">
        <v>135</v>
      </c>
      <c r="E292" s="40"/>
      <c r="F292" s="219" t="s">
        <v>487</v>
      </c>
      <c r="G292" s="40"/>
      <c r="H292" s="40"/>
      <c r="I292" s="215"/>
      <c r="J292" s="40"/>
      <c r="K292" s="40"/>
      <c r="L292" s="44"/>
      <c r="M292" s="216"/>
      <c r="N292" s="217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83</v>
      </c>
    </row>
    <row r="293" s="2" customFormat="1" ht="16.5" customHeight="1">
      <c r="A293" s="38"/>
      <c r="B293" s="39"/>
      <c r="C293" s="200" t="s">
        <v>488</v>
      </c>
      <c r="D293" s="200" t="s">
        <v>126</v>
      </c>
      <c r="E293" s="201" t="s">
        <v>489</v>
      </c>
      <c r="F293" s="202" t="s">
        <v>490</v>
      </c>
      <c r="G293" s="203" t="s">
        <v>129</v>
      </c>
      <c r="H293" s="204">
        <v>2</v>
      </c>
      <c r="I293" s="205"/>
      <c r="J293" s="206">
        <f>ROUND(I293*H293,2)</f>
        <v>0</v>
      </c>
      <c r="K293" s="202" t="s">
        <v>130</v>
      </c>
      <c r="L293" s="44"/>
      <c r="M293" s="207" t="s">
        <v>28</v>
      </c>
      <c r="N293" s="208" t="s">
        <v>44</v>
      </c>
      <c r="O293" s="84"/>
      <c r="P293" s="209">
        <f>O293*H293</f>
        <v>0</v>
      </c>
      <c r="Q293" s="209">
        <v>0.00042999999999999999</v>
      </c>
      <c r="R293" s="209">
        <f>Q293*H293</f>
        <v>0.00085999999999999998</v>
      </c>
      <c r="S293" s="209">
        <v>0</v>
      </c>
      <c r="T293" s="21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1" t="s">
        <v>229</v>
      </c>
      <c r="AT293" s="211" t="s">
        <v>126</v>
      </c>
      <c r="AU293" s="211" t="s">
        <v>83</v>
      </c>
      <c r="AY293" s="17" t="s">
        <v>123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7" t="s">
        <v>81</v>
      </c>
      <c r="BK293" s="212">
        <f>ROUND(I293*H293,2)</f>
        <v>0</v>
      </c>
      <c r="BL293" s="17" t="s">
        <v>229</v>
      </c>
      <c r="BM293" s="211" t="s">
        <v>491</v>
      </c>
    </row>
    <row r="294" s="2" customFormat="1">
      <c r="A294" s="38"/>
      <c r="B294" s="39"/>
      <c r="C294" s="40"/>
      <c r="D294" s="213" t="s">
        <v>133</v>
      </c>
      <c r="E294" s="40"/>
      <c r="F294" s="214" t="s">
        <v>492</v>
      </c>
      <c r="G294" s="40"/>
      <c r="H294" s="40"/>
      <c r="I294" s="215"/>
      <c r="J294" s="40"/>
      <c r="K294" s="40"/>
      <c r="L294" s="44"/>
      <c r="M294" s="216"/>
      <c r="N294" s="217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133</v>
      </c>
      <c r="AU294" s="17" t="s">
        <v>83</v>
      </c>
    </row>
    <row r="295" s="2" customFormat="1">
      <c r="A295" s="38"/>
      <c r="B295" s="39"/>
      <c r="C295" s="40"/>
      <c r="D295" s="218" t="s">
        <v>135</v>
      </c>
      <c r="E295" s="40"/>
      <c r="F295" s="219" t="s">
        <v>493</v>
      </c>
      <c r="G295" s="40"/>
      <c r="H295" s="40"/>
      <c r="I295" s="215"/>
      <c r="J295" s="40"/>
      <c r="K295" s="40"/>
      <c r="L295" s="44"/>
      <c r="M295" s="216"/>
      <c r="N295" s="217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135</v>
      </c>
      <c r="AU295" s="17" t="s">
        <v>83</v>
      </c>
    </row>
    <row r="296" s="2" customFormat="1" ht="16.5" customHeight="1">
      <c r="A296" s="38"/>
      <c r="B296" s="39"/>
      <c r="C296" s="200" t="s">
        <v>494</v>
      </c>
      <c r="D296" s="200" t="s">
        <v>126</v>
      </c>
      <c r="E296" s="201" t="s">
        <v>495</v>
      </c>
      <c r="F296" s="202" t="s">
        <v>496</v>
      </c>
      <c r="G296" s="203" t="s">
        <v>129</v>
      </c>
      <c r="H296" s="204">
        <v>2</v>
      </c>
      <c r="I296" s="205"/>
      <c r="J296" s="206">
        <f>ROUND(I296*H296,2)</f>
        <v>0</v>
      </c>
      <c r="K296" s="202" t="s">
        <v>130</v>
      </c>
      <c r="L296" s="44"/>
      <c r="M296" s="207" t="s">
        <v>28</v>
      </c>
      <c r="N296" s="208" t="s">
        <v>44</v>
      </c>
      <c r="O296" s="84"/>
      <c r="P296" s="209">
        <f>O296*H296</f>
        <v>0</v>
      </c>
      <c r="Q296" s="209">
        <v>0.00088000000000000003</v>
      </c>
      <c r="R296" s="209">
        <f>Q296*H296</f>
        <v>0.0017600000000000001</v>
      </c>
      <c r="S296" s="209">
        <v>0</v>
      </c>
      <c r="T296" s="21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1" t="s">
        <v>229</v>
      </c>
      <c r="AT296" s="211" t="s">
        <v>126</v>
      </c>
      <c r="AU296" s="211" t="s">
        <v>83</v>
      </c>
      <c r="AY296" s="17" t="s">
        <v>123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7" t="s">
        <v>81</v>
      </c>
      <c r="BK296" s="212">
        <f>ROUND(I296*H296,2)</f>
        <v>0</v>
      </c>
      <c r="BL296" s="17" t="s">
        <v>229</v>
      </c>
      <c r="BM296" s="211" t="s">
        <v>497</v>
      </c>
    </row>
    <row r="297" s="2" customFormat="1">
      <c r="A297" s="38"/>
      <c r="B297" s="39"/>
      <c r="C297" s="40"/>
      <c r="D297" s="213" t="s">
        <v>133</v>
      </c>
      <c r="E297" s="40"/>
      <c r="F297" s="214" t="s">
        <v>498</v>
      </c>
      <c r="G297" s="40"/>
      <c r="H297" s="40"/>
      <c r="I297" s="215"/>
      <c r="J297" s="40"/>
      <c r="K297" s="40"/>
      <c r="L297" s="44"/>
      <c r="M297" s="216"/>
      <c r="N297" s="217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133</v>
      </c>
      <c r="AU297" s="17" t="s">
        <v>83</v>
      </c>
    </row>
    <row r="298" s="2" customFormat="1">
      <c r="A298" s="38"/>
      <c r="B298" s="39"/>
      <c r="C298" s="40"/>
      <c r="D298" s="218" t="s">
        <v>135</v>
      </c>
      <c r="E298" s="40"/>
      <c r="F298" s="219" t="s">
        <v>499</v>
      </c>
      <c r="G298" s="40"/>
      <c r="H298" s="40"/>
      <c r="I298" s="215"/>
      <c r="J298" s="40"/>
      <c r="K298" s="40"/>
      <c r="L298" s="44"/>
      <c r="M298" s="216"/>
      <c r="N298" s="217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135</v>
      </c>
      <c r="AU298" s="17" t="s">
        <v>83</v>
      </c>
    </row>
    <row r="299" s="2" customFormat="1" ht="16.5" customHeight="1">
      <c r="A299" s="38"/>
      <c r="B299" s="39"/>
      <c r="C299" s="200" t="s">
        <v>500</v>
      </c>
      <c r="D299" s="200" t="s">
        <v>126</v>
      </c>
      <c r="E299" s="201" t="s">
        <v>501</v>
      </c>
      <c r="F299" s="202" t="s">
        <v>502</v>
      </c>
      <c r="G299" s="203" t="s">
        <v>191</v>
      </c>
      <c r="H299" s="204">
        <v>3.6000000000000001</v>
      </c>
      <c r="I299" s="205"/>
      <c r="J299" s="206">
        <f>ROUND(I299*H299,2)</f>
        <v>0</v>
      </c>
      <c r="K299" s="202" t="s">
        <v>130</v>
      </c>
      <c r="L299" s="44"/>
      <c r="M299" s="207" t="s">
        <v>28</v>
      </c>
      <c r="N299" s="208" t="s">
        <v>44</v>
      </c>
      <c r="O299" s="84"/>
      <c r="P299" s="209">
        <f>O299*H299</f>
        <v>0</v>
      </c>
      <c r="Q299" s="209">
        <v>0</v>
      </c>
      <c r="R299" s="209">
        <f>Q299*H299</f>
        <v>0</v>
      </c>
      <c r="S299" s="209">
        <v>0.00027999999999999998</v>
      </c>
      <c r="T299" s="210">
        <f>S299*H299</f>
        <v>0.001008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1" t="s">
        <v>229</v>
      </c>
      <c r="AT299" s="211" t="s">
        <v>126</v>
      </c>
      <c r="AU299" s="211" t="s">
        <v>83</v>
      </c>
      <c r="AY299" s="17" t="s">
        <v>123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7" t="s">
        <v>81</v>
      </c>
      <c r="BK299" s="212">
        <f>ROUND(I299*H299,2)</f>
        <v>0</v>
      </c>
      <c r="BL299" s="17" t="s">
        <v>229</v>
      </c>
      <c r="BM299" s="211" t="s">
        <v>503</v>
      </c>
    </row>
    <row r="300" s="2" customFormat="1">
      <c r="A300" s="38"/>
      <c r="B300" s="39"/>
      <c r="C300" s="40"/>
      <c r="D300" s="213" t="s">
        <v>133</v>
      </c>
      <c r="E300" s="40"/>
      <c r="F300" s="214" t="s">
        <v>504</v>
      </c>
      <c r="G300" s="40"/>
      <c r="H300" s="40"/>
      <c r="I300" s="215"/>
      <c r="J300" s="40"/>
      <c r="K300" s="40"/>
      <c r="L300" s="44"/>
      <c r="M300" s="216"/>
      <c r="N300" s="217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133</v>
      </c>
      <c r="AU300" s="17" t="s">
        <v>83</v>
      </c>
    </row>
    <row r="301" s="2" customFormat="1">
      <c r="A301" s="38"/>
      <c r="B301" s="39"/>
      <c r="C301" s="40"/>
      <c r="D301" s="218" t="s">
        <v>135</v>
      </c>
      <c r="E301" s="40"/>
      <c r="F301" s="219" t="s">
        <v>505</v>
      </c>
      <c r="G301" s="40"/>
      <c r="H301" s="40"/>
      <c r="I301" s="215"/>
      <c r="J301" s="40"/>
      <c r="K301" s="40"/>
      <c r="L301" s="44"/>
      <c r="M301" s="216"/>
      <c r="N301" s="217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135</v>
      </c>
      <c r="AU301" s="17" t="s">
        <v>83</v>
      </c>
    </row>
    <row r="302" s="13" customFormat="1">
      <c r="A302" s="13"/>
      <c r="B302" s="220"/>
      <c r="C302" s="221"/>
      <c r="D302" s="213" t="s">
        <v>151</v>
      </c>
      <c r="E302" s="222" t="s">
        <v>28</v>
      </c>
      <c r="F302" s="223" t="s">
        <v>506</v>
      </c>
      <c r="G302" s="221"/>
      <c r="H302" s="224">
        <v>3.6000000000000001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151</v>
      </c>
      <c r="AU302" s="230" t="s">
        <v>83</v>
      </c>
      <c r="AV302" s="13" t="s">
        <v>83</v>
      </c>
      <c r="AW302" s="13" t="s">
        <v>35</v>
      </c>
      <c r="AX302" s="13" t="s">
        <v>81</v>
      </c>
      <c r="AY302" s="230" t="s">
        <v>123</v>
      </c>
    </row>
    <row r="303" s="2" customFormat="1" ht="16.5" customHeight="1">
      <c r="A303" s="38"/>
      <c r="B303" s="39"/>
      <c r="C303" s="200" t="s">
        <v>507</v>
      </c>
      <c r="D303" s="200" t="s">
        <v>126</v>
      </c>
      <c r="E303" s="201" t="s">
        <v>508</v>
      </c>
      <c r="F303" s="202" t="s">
        <v>509</v>
      </c>
      <c r="G303" s="203" t="s">
        <v>191</v>
      </c>
      <c r="H303" s="204">
        <v>8.0299999999999994</v>
      </c>
      <c r="I303" s="205"/>
      <c r="J303" s="206">
        <f>ROUND(I303*H303,2)</f>
        <v>0</v>
      </c>
      <c r="K303" s="202" t="s">
        <v>130</v>
      </c>
      <c r="L303" s="44"/>
      <c r="M303" s="207" t="s">
        <v>28</v>
      </c>
      <c r="N303" s="208" t="s">
        <v>44</v>
      </c>
      <c r="O303" s="84"/>
      <c r="P303" s="209">
        <f>O303*H303</f>
        <v>0</v>
      </c>
      <c r="Q303" s="209">
        <v>0.00072999999999999996</v>
      </c>
      <c r="R303" s="209">
        <f>Q303*H303</f>
        <v>0.0058618999999999989</v>
      </c>
      <c r="S303" s="209">
        <v>0</v>
      </c>
      <c r="T303" s="21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1" t="s">
        <v>229</v>
      </c>
      <c r="AT303" s="211" t="s">
        <v>126</v>
      </c>
      <c r="AU303" s="211" t="s">
        <v>83</v>
      </c>
      <c r="AY303" s="17" t="s">
        <v>123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7" t="s">
        <v>81</v>
      </c>
      <c r="BK303" s="212">
        <f>ROUND(I303*H303,2)</f>
        <v>0</v>
      </c>
      <c r="BL303" s="17" t="s">
        <v>229</v>
      </c>
      <c r="BM303" s="211" t="s">
        <v>510</v>
      </c>
    </row>
    <row r="304" s="2" customFormat="1">
      <c r="A304" s="38"/>
      <c r="B304" s="39"/>
      <c r="C304" s="40"/>
      <c r="D304" s="213" t="s">
        <v>133</v>
      </c>
      <c r="E304" s="40"/>
      <c r="F304" s="214" t="s">
        <v>511</v>
      </c>
      <c r="G304" s="40"/>
      <c r="H304" s="40"/>
      <c r="I304" s="215"/>
      <c r="J304" s="40"/>
      <c r="K304" s="40"/>
      <c r="L304" s="44"/>
      <c r="M304" s="216"/>
      <c r="N304" s="217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133</v>
      </c>
      <c r="AU304" s="17" t="s">
        <v>83</v>
      </c>
    </row>
    <row r="305" s="2" customFormat="1">
      <c r="A305" s="38"/>
      <c r="B305" s="39"/>
      <c r="C305" s="40"/>
      <c r="D305" s="218" t="s">
        <v>135</v>
      </c>
      <c r="E305" s="40"/>
      <c r="F305" s="219" t="s">
        <v>512</v>
      </c>
      <c r="G305" s="40"/>
      <c r="H305" s="40"/>
      <c r="I305" s="215"/>
      <c r="J305" s="40"/>
      <c r="K305" s="40"/>
      <c r="L305" s="44"/>
      <c r="M305" s="216"/>
      <c r="N305" s="217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135</v>
      </c>
      <c r="AU305" s="17" t="s">
        <v>83</v>
      </c>
    </row>
    <row r="306" s="13" customFormat="1">
      <c r="A306" s="13"/>
      <c r="B306" s="220"/>
      <c r="C306" s="221"/>
      <c r="D306" s="213" t="s">
        <v>151</v>
      </c>
      <c r="E306" s="222" t="s">
        <v>28</v>
      </c>
      <c r="F306" s="223" t="s">
        <v>513</v>
      </c>
      <c r="G306" s="221"/>
      <c r="H306" s="224">
        <v>8.0299999999999994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151</v>
      </c>
      <c r="AU306" s="230" t="s">
        <v>83</v>
      </c>
      <c r="AV306" s="13" t="s">
        <v>83</v>
      </c>
      <c r="AW306" s="13" t="s">
        <v>35</v>
      </c>
      <c r="AX306" s="13" t="s">
        <v>81</v>
      </c>
      <c r="AY306" s="230" t="s">
        <v>123</v>
      </c>
    </row>
    <row r="307" s="2" customFormat="1" ht="16.5" customHeight="1">
      <c r="A307" s="38"/>
      <c r="B307" s="39"/>
      <c r="C307" s="200" t="s">
        <v>514</v>
      </c>
      <c r="D307" s="200" t="s">
        <v>126</v>
      </c>
      <c r="E307" s="201" t="s">
        <v>515</v>
      </c>
      <c r="F307" s="202" t="s">
        <v>516</v>
      </c>
      <c r="G307" s="203" t="s">
        <v>191</v>
      </c>
      <c r="H307" s="204">
        <v>6.1600000000000001</v>
      </c>
      <c r="I307" s="205"/>
      <c r="J307" s="206">
        <f>ROUND(I307*H307,2)</f>
        <v>0</v>
      </c>
      <c r="K307" s="202" t="s">
        <v>130</v>
      </c>
      <c r="L307" s="44"/>
      <c r="M307" s="207" t="s">
        <v>28</v>
      </c>
      <c r="N307" s="208" t="s">
        <v>44</v>
      </c>
      <c r="O307" s="84"/>
      <c r="P307" s="209">
        <f>O307*H307</f>
        <v>0</v>
      </c>
      <c r="Q307" s="209">
        <v>0.00097999999999999997</v>
      </c>
      <c r="R307" s="209">
        <f>Q307*H307</f>
        <v>0.0060368000000000002</v>
      </c>
      <c r="S307" s="209">
        <v>0</v>
      </c>
      <c r="T307" s="21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1" t="s">
        <v>229</v>
      </c>
      <c r="AT307" s="211" t="s">
        <v>126</v>
      </c>
      <c r="AU307" s="211" t="s">
        <v>83</v>
      </c>
      <c r="AY307" s="17" t="s">
        <v>123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7" t="s">
        <v>81</v>
      </c>
      <c r="BK307" s="212">
        <f>ROUND(I307*H307,2)</f>
        <v>0</v>
      </c>
      <c r="BL307" s="17" t="s">
        <v>229</v>
      </c>
      <c r="BM307" s="211" t="s">
        <v>517</v>
      </c>
    </row>
    <row r="308" s="2" customFormat="1">
      <c r="A308" s="38"/>
      <c r="B308" s="39"/>
      <c r="C308" s="40"/>
      <c r="D308" s="213" t="s">
        <v>133</v>
      </c>
      <c r="E308" s="40"/>
      <c r="F308" s="214" t="s">
        <v>518</v>
      </c>
      <c r="G308" s="40"/>
      <c r="H308" s="40"/>
      <c r="I308" s="215"/>
      <c r="J308" s="40"/>
      <c r="K308" s="40"/>
      <c r="L308" s="44"/>
      <c r="M308" s="216"/>
      <c r="N308" s="217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133</v>
      </c>
      <c r="AU308" s="17" t="s">
        <v>83</v>
      </c>
    </row>
    <row r="309" s="2" customFormat="1">
      <c r="A309" s="38"/>
      <c r="B309" s="39"/>
      <c r="C309" s="40"/>
      <c r="D309" s="218" t="s">
        <v>135</v>
      </c>
      <c r="E309" s="40"/>
      <c r="F309" s="219" t="s">
        <v>519</v>
      </c>
      <c r="G309" s="40"/>
      <c r="H309" s="40"/>
      <c r="I309" s="215"/>
      <c r="J309" s="40"/>
      <c r="K309" s="40"/>
      <c r="L309" s="44"/>
      <c r="M309" s="216"/>
      <c r="N309" s="217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135</v>
      </c>
      <c r="AU309" s="17" t="s">
        <v>83</v>
      </c>
    </row>
    <row r="310" s="13" customFormat="1">
      <c r="A310" s="13"/>
      <c r="B310" s="220"/>
      <c r="C310" s="221"/>
      <c r="D310" s="213" t="s">
        <v>151</v>
      </c>
      <c r="E310" s="222" t="s">
        <v>28</v>
      </c>
      <c r="F310" s="223" t="s">
        <v>520</v>
      </c>
      <c r="G310" s="221"/>
      <c r="H310" s="224">
        <v>6.1600000000000001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0" t="s">
        <v>151</v>
      </c>
      <c r="AU310" s="230" t="s">
        <v>83</v>
      </c>
      <c r="AV310" s="13" t="s">
        <v>83</v>
      </c>
      <c r="AW310" s="13" t="s">
        <v>35</v>
      </c>
      <c r="AX310" s="13" t="s">
        <v>81</v>
      </c>
      <c r="AY310" s="230" t="s">
        <v>123</v>
      </c>
    </row>
    <row r="311" s="2" customFormat="1" ht="16.5" customHeight="1">
      <c r="A311" s="38"/>
      <c r="B311" s="39"/>
      <c r="C311" s="200" t="s">
        <v>521</v>
      </c>
      <c r="D311" s="200" t="s">
        <v>126</v>
      </c>
      <c r="E311" s="201" t="s">
        <v>522</v>
      </c>
      <c r="F311" s="202" t="s">
        <v>523</v>
      </c>
      <c r="G311" s="203" t="s">
        <v>524</v>
      </c>
      <c r="H311" s="204">
        <v>6.1600000000000001</v>
      </c>
      <c r="I311" s="205"/>
      <c r="J311" s="206">
        <f>ROUND(I311*H311,2)</f>
        <v>0</v>
      </c>
      <c r="K311" s="202" t="s">
        <v>130</v>
      </c>
      <c r="L311" s="44"/>
      <c r="M311" s="207" t="s">
        <v>28</v>
      </c>
      <c r="N311" s="208" t="s">
        <v>44</v>
      </c>
      <c r="O311" s="84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1" t="s">
        <v>229</v>
      </c>
      <c r="AT311" s="211" t="s">
        <v>126</v>
      </c>
      <c r="AU311" s="211" t="s">
        <v>83</v>
      </c>
      <c r="AY311" s="17" t="s">
        <v>123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7" t="s">
        <v>81</v>
      </c>
      <c r="BK311" s="212">
        <f>ROUND(I311*H311,2)</f>
        <v>0</v>
      </c>
      <c r="BL311" s="17" t="s">
        <v>229</v>
      </c>
      <c r="BM311" s="211" t="s">
        <v>525</v>
      </c>
    </row>
    <row r="312" s="2" customFormat="1">
      <c r="A312" s="38"/>
      <c r="B312" s="39"/>
      <c r="C312" s="40"/>
      <c r="D312" s="213" t="s">
        <v>133</v>
      </c>
      <c r="E312" s="40"/>
      <c r="F312" s="214" t="s">
        <v>526</v>
      </c>
      <c r="G312" s="40"/>
      <c r="H312" s="40"/>
      <c r="I312" s="215"/>
      <c r="J312" s="40"/>
      <c r="K312" s="40"/>
      <c r="L312" s="44"/>
      <c r="M312" s="216"/>
      <c r="N312" s="217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133</v>
      </c>
      <c r="AU312" s="17" t="s">
        <v>83</v>
      </c>
    </row>
    <row r="313" s="2" customFormat="1">
      <c r="A313" s="38"/>
      <c r="B313" s="39"/>
      <c r="C313" s="40"/>
      <c r="D313" s="218" t="s">
        <v>135</v>
      </c>
      <c r="E313" s="40"/>
      <c r="F313" s="219" t="s">
        <v>527</v>
      </c>
      <c r="G313" s="40"/>
      <c r="H313" s="40"/>
      <c r="I313" s="215"/>
      <c r="J313" s="40"/>
      <c r="K313" s="40"/>
      <c r="L313" s="44"/>
      <c r="M313" s="216"/>
      <c r="N313" s="217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135</v>
      </c>
      <c r="AU313" s="17" t="s">
        <v>83</v>
      </c>
    </row>
    <row r="314" s="2" customFormat="1" ht="21.75" customHeight="1">
      <c r="A314" s="38"/>
      <c r="B314" s="39"/>
      <c r="C314" s="200" t="s">
        <v>528</v>
      </c>
      <c r="D314" s="200" t="s">
        <v>126</v>
      </c>
      <c r="E314" s="201" t="s">
        <v>529</v>
      </c>
      <c r="F314" s="202" t="s">
        <v>530</v>
      </c>
      <c r="G314" s="203" t="s">
        <v>191</v>
      </c>
      <c r="H314" s="204">
        <v>8.0299999999999994</v>
      </c>
      <c r="I314" s="205"/>
      <c r="J314" s="206">
        <f>ROUND(I314*H314,2)</f>
        <v>0</v>
      </c>
      <c r="K314" s="202" t="s">
        <v>130</v>
      </c>
      <c r="L314" s="44"/>
      <c r="M314" s="207" t="s">
        <v>28</v>
      </c>
      <c r="N314" s="208" t="s">
        <v>44</v>
      </c>
      <c r="O314" s="84"/>
      <c r="P314" s="209">
        <f>O314*H314</f>
        <v>0</v>
      </c>
      <c r="Q314" s="209">
        <v>4.0000000000000003E-05</v>
      </c>
      <c r="R314" s="209">
        <f>Q314*H314</f>
        <v>0.0003212</v>
      </c>
      <c r="S314" s="209">
        <v>0</v>
      </c>
      <c r="T314" s="21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1" t="s">
        <v>229</v>
      </c>
      <c r="AT314" s="211" t="s">
        <v>126</v>
      </c>
      <c r="AU314" s="211" t="s">
        <v>83</v>
      </c>
      <c r="AY314" s="17" t="s">
        <v>123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7" t="s">
        <v>81</v>
      </c>
      <c r="BK314" s="212">
        <f>ROUND(I314*H314,2)</f>
        <v>0</v>
      </c>
      <c r="BL314" s="17" t="s">
        <v>229</v>
      </c>
      <c r="BM314" s="211" t="s">
        <v>531</v>
      </c>
    </row>
    <row r="315" s="2" customFormat="1">
      <c r="A315" s="38"/>
      <c r="B315" s="39"/>
      <c r="C315" s="40"/>
      <c r="D315" s="213" t="s">
        <v>133</v>
      </c>
      <c r="E315" s="40"/>
      <c r="F315" s="214" t="s">
        <v>532</v>
      </c>
      <c r="G315" s="40"/>
      <c r="H315" s="40"/>
      <c r="I315" s="215"/>
      <c r="J315" s="40"/>
      <c r="K315" s="40"/>
      <c r="L315" s="44"/>
      <c r="M315" s="216"/>
      <c r="N315" s="217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133</v>
      </c>
      <c r="AU315" s="17" t="s">
        <v>83</v>
      </c>
    </row>
    <row r="316" s="2" customFormat="1">
      <c r="A316" s="38"/>
      <c r="B316" s="39"/>
      <c r="C316" s="40"/>
      <c r="D316" s="218" t="s">
        <v>135</v>
      </c>
      <c r="E316" s="40"/>
      <c r="F316" s="219" t="s">
        <v>533</v>
      </c>
      <c r="G316" s="40"/>
      <c r="H316" s="40"/>
      <c r="I316" s="215"/>
      <c r="J316" s="40"/>
      <c r="K316" s="40"/>
      <c r="L316" s="44"/>
      <c r="M316" s="216"/>
      <c r="N316" s="217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135</v>
      </c>
      <c r="AU316" s="17" t="s">
        <v>83</v>
      </c>
    </row>
    <row r="317" s="13" customFormat="1">
      <c r="A317" s="13"/>
      <c r="B317" s="220"/>
      <c r="C317" s="221"/>
      <c r="D317" s="213" t="s">
        <v>151</v>
      </c>
      <c r="E317" s="222" t="s">
        <v>28</v>
      </c>
      <c r="F317" s="223" t="s">
        <v>513</v>
      </c>
      <c r="G317" s="221"/>
      <c r="H317" s="224">
        <v>8.0299999999999994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0" t="s">
        <v>151</v>
      </c>
      <c r="AU317" s="230" t="s">
        <v>83</v>
      </c>
      <c r="AV317" s="13" t="s">
        <v>83</v>
      </c>
      <c r="AW317" s="13" t="s">
        <v>35</v>
      </c>
      <c r="AX317" s="13" t="s">
        <v>81</v>
      </c>
      <c r="AY317" s="230" t="s">
        <v>123</v>
      </c>
    </row>
    <row r="318" s="2" customFormat="1" ht="21.75" customHeight="1">
      <c r="A318" s="38"/>
      <c r="B318" s="39"/>
      <c r="C318" s="200" t="s">
        <v>534</v>
      </c>
      <c r="D318" s="200" t="s">
        <v>126</v>
      </c>
      <c r="E318" s="201" t="s">
        <v>535</v>
      </c>
      <c r="F318" s="202" t="s">
        <v>536</v>
      </c>
      <c r="G318" s="203" t="s">
        <v>191</v>
      </c>
      <c r="H318" s="204">
        <v>6.1600000000000001</v>
      </c>
      <c r="I318" s="205"/>
      <c r="J318" s="206">
        <f>ROUND(I318*H318,2)</f>
        <v>0</v>
      </c>
      <c r="K318" s="202" t="s">
        <v>130</v>
      </c>
      <c r="L318" s="44"/>
      <c r="M318" s="207" t="s">
        <v>28</v>
      </c>
      <c r="N318" s="208" t="s">
        <v>44</v>
      </c>
      <c r="O318" s="84"/>
      <c r="P318" s="209">
        <f>O318*H318</f>
        <v>0</v>
      </c>
      <c r="Q318" s="209">
        <v>4.0000000000000003E-05</v>
      </c>
      <c r="R318" s="209">
        <f>Q318*H318</f>
        <v>0.00024640000000000003</v>
      </c>
      <c r="S318" s="209">
        <v>0</v>
      </c>
      <c r="T318" s="21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1" t="s">
        <v>229</v>
      </c>
      <c r="AT318" s="211" t="s">
        <v>126</v>
      </c>
      <c r="AU318" s="211" t="s">
        <v>83</v>
      </c>
      <c r="AY318" s="17" t="s">
        <v>123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7" t="s">
        <v>81</v>
      </c>
      <c r="BK318" s="212">
        <f>ROUND(I318*H318,2)</f>
        <v>0</v>
      </c>
      <c r="BL318" s="17" t="s">
        <v>229</v>
      </c>
      <c r="BM318" s="211" t="s">
        <v>537</v>
      </c>
    </row>
    <row r="319" s="2" customFormat="1">
      <c r="A319" s="38"/>
      <c r="B319" s="39"/>
      <c r="C319" s="40"/>
      <c r="D319" s="213" t="s">
        <v>133</v>
      </c>
      <c r="E319" s="40"/>
      <c r="F319" s="214" t="s">
        <v>538</v>
      </c>
      <c r="G319" s="40"/>
      <c r="H319" s="40"/>
      <c r="I319" s="215"/>
      <c r="J319" s="40"/>
      <c r="K319" s="40"/>
      <c r="L319" s="44"/>
      <c r="M319" s="216"/>
      <c r="N319" s="217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83</v>
      </c>
    </row>
    <row r="320" s="2" customFormat="1">
      <c r="A320" s="38"/>
      <c r="B320" s="39"/>
      <c r="C320" s="40"/>
      <c r="D320" s="218" t="s">
        <v>135</v>
      </c>
      <c r="E320" s="40"/>
      <c r="F320" s="219" t="s">
        <v>539</v>
      </c>
      <c r="G320" s="40"/>
      <c r="H320" s="40"/>
      <c r="I320" s="215"/>
      <c r="J320" s="40"/>
      <c r="K320" s="40"/>
      <c r="L320" s="44"/>
      <c r="M320" s="216"/>
      <c r="N320" s="217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135</v>
      </c>
      <c r="AU320" s="17" t="s">
        <v>83</v>
      </c>
    </row>
    <row r="321" s="13" customFormat="1">
      <c r="A321" s="13"/>
      <c r="B321" s="220"/>
      <c r="C321" s="221"/>
      <c r="D321" s="213" t="s">
        <v>151</v>
      </c>
      <c r="E321" s="222" t="s">
        <v>28</v>
      </c>
      <c r="F321" s="223" t="s">
        <v>520</v>
      </c>
      <c r="G321" s="221"/>
      <c r="H321" s="224">
        <v>6.1600000000000001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151</v>
      </c>
      <c r="AU321" s="230" t="s">
        <v>83</v>
      </c>
      <c r="AV321" s="13" t="s">
        <v>83</v>
      </c>
      <c r="AW321" s="13" t="s">
        <v>35</v>
      </c>
      <c r="AX321" s="13" t="s">
        <v>81</v>
      </c>
      <c r="AY321" s="230" t="s">
        <v>123</v>
      </c>
    </row>
    <row r="322" s="2" customFormat="1" ht="16.5" customHeight="1">
      <c r="A322" s="38"/>
      <c r="B322" s="39"/>
      <c r="C322" s="200" t="s">
        <v>540</v>
      </c>
      <c r="D322" s="200" t="s">
        <v>126</v>
      </c>
      <c r="E322" s="201" t="s">
        <v>541</v>
      </c>
      <c r="F322" s="202" t="s">
        <v>542</v>
      </c>
      <c r="G322" s="203" t="s">
        <v>129</v>
      </c>
      <c r="H322" s="204">
        <v>2</v>
      </c>
      <c r="I322" s="205"/>
      <c r="J322" s="206">
        <f>ROUND(I322*H322,2)</f>
        <v>0</v>
      </c>
      <c r="K322" s="202" t="s">
        <v>130</v>
      </c>
      <c r="L322" s="44"/>
      <c r="M322" s="207" t="s">
        <v>28</v>
      </c>
      <c r="N322" s="208" t="s">
        <v>44</v>
      </c>
      <c r="O322" s="84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1" t="s">
        <v>229</v>
      </c>
      <c r="AT322" s="211" t="s">
        <v>126</v>
      </c>
      <c r="AU322" s="211" t="s">
        <v>83</v>
      </c>
      <c r="AY322" s="17" t="s">
        <v>123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7" t="s">
        <v>81</v>
      </c>
      <c r="BK322" s="212">
        <f>ROUND(I322*H322,2)</f>
        <v>0</v>
      </c>
      <c r="BL322" s="17" t="s">
        <v>229</v>
      </c>
      <c r="BM322" s="211" t="s">
        <v>543</v>
      </c>
    </row>
    <row r="323" s="2" customFormat="1">
      <c r="A323" s="38"/>
      <c r="B323" s="39"/>
      <c r="C323" s="40"/>
      <c r="D323" s="213" t="s">
        <v>133</v>
      </c>
      <c r="E323" s="40"/>
      <c r="F323" s="214" t="s">
        <v>544</v>
      </c>
      <c r="G323" s="40"/>
      <c r="H323" s="40"/>
      <c r="I323" s="215"/>
      <c r="J323" s="40"/>
      <c r="K323" s="40"/>
      <c r="L323" s="44"/>
      <c r="M323" s="216"/>
      <c r="N323" s="217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133</v>
      </c>
      <c r="AU323" s="17" t="s">
        <v>83</v>
      </c>
    </row>
    <row r="324" s="2" customFormat="1">
      <c r="A324" s="38"/>
      <c r="B324" s="39"/>
      <c r="C324" s="40"/>
      <c r="D324" s="218" t="s">
        <v>135</v>
      </c>
      <c r="E324" s="40"/>
      <c r="F324" s="219" t="s">
        <v>545</v>
      </c>
      <c r="G324" s="40"/>
      <c r="H324" s="40"/>
      <c r="I324" s="215"/>
      <c r="J324" s="40"/>
      <c r="K324" s="40"/>
      <c r="L324" s="44"/>
      <c r="M324" s="216"/>
      <c r="N324" s="217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135</v>
      </c>
      <c r="AU324" s="17" t="s">
        <v>83</v>
      </c>
    </row>
    <row r="325" s="2" customFormat="1" ht="16.5" customHeight="1">
      <c r="A325" s="38"/>
      <c r="B325" s="39"/>
      <c r="C325" s="200" t="s">
        <v>546</v>
      </c>
      <c r="D325" s="200" t="s">
        <v>126</v>
      </c>
      <c r="E325" s="201" t="s">
        <v>547</v>
      </c>
      <c r="F325" s="202" t="s">
        <v>548</v>
      </c>
      <c r="G325" s="203" t="s">
        <v>129</v>
      </c>
      <c r="H325" s="204">
        <v>2</v>
      </c>
      <c r="I325" s="205"/>
      <c r="J325" s="206">
        <f>ROUND(I325*H325,2)</f>
        <v>0</v>
      </c>
      <c r="K325" s="202" t="s">
        <v>130</v>
      </c>
      <c r="L325" s="44"/>
      <c r="M325" s="207" t="s">
        <v>28</v>
      </c>
      <c r="N325" s="208" t="s">
        <v>44</v>
      </c>
      <c r="O325" s="84"/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1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1" t="s">
        <v>229</v>
      </c>
      <c r="AT325" s="211" t="s">
        <v>126</v>
      </c>
      <c r="AU325" s="211" t="s">
        <v>83</v>
      </c>
      <c r="AY325" s="17" t="s">
        <v>123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7" t="s">
        <v>81</v>
      </c>
      <c r="BK325" s="212">
        <f>ROUND(I325*H325,2)</f>
        <v>0</v>
      </c>
      <c r="BL325" s="17" t="s">
        <v>229</v>
      </c>
      <c r="BM325" s="211" t="s">
        <v>549</v>
      </c>
    </row>
    <row r="326" s="2" customFormat="1">
      <c r="A326" s="38"/>
      <c r="B326" s="39"/>
      <c r="C326" s="40"/>
      <c r="D326" s="213" t="s">
        <v>133</v>
      </c>
      <c r="E326" s="40"/>
      <c r="F326" s="214" t="s">
        <v>550</v>
      </c>
      <c r="G326" s="40"/>
      <c r="H326" s="40"/>
      <c r="I326" s="215"/>
      <c r="J326" s="40"/>
      <c r="K326" s="40"/>
      <c r="L326" s="44"/>
      <c r="M326" s="216"/>
      <c r="N326" s="217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133</v>
      </c>
      <c r="AU326" s="17" t="s">
        <v>83</v>
      </c>
    </row>
    <row r="327" s="2" customFormat="1">
      <c r="A327" s="38"/>
      <c r="B327" s="39"/>
      <c r="C327" s="40"/>
      <c r="D327" s="218" t="s">
        <v>135</v>
      </c>
      <c r="E327" s="40"/>
      <c r="F327" s="219" t="s">
        <v>551</v>
      </c>
      <c r="G327" s="40"/>
      <c r="H327" s="40"/>
      <c r="I327" s="215"/>
      <c r="J327" s="40"/>
      <c r="K327" s="40"/>
      <c r="L327" s="44"/>
      <c r="M327" s="216"/>
      <c r="N327" s="217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135</v>
      </c>
      <c r="AU327" s="17" t="s">
        <v>83</v>
      </c>
    </row>
    <row r="328" s="2" customFormat="1" ht="16.5" customHeight="1">
      <c r="A328" s="38"/>
      <c r="B328" s="39"/>
      <c r="C328" s="200" t="s">
        <v>552</v>
      </c>
      <c r="D328" s="200" t="s">
        <v>126</v>
      </c>
      <c r="E328" s="201" t="s">
        <v>553</v>
      </c>
      <c r="F328" s="202" t="s">
        <v>554</v>
      </c>
      <c r="G328" s="203" t="s">
        <v>555</v>
      </c>
      <c r="H328" s="204">
        <v>2</v>
      </c>
      <c r="I328" s="205"/>
      <c r="J328" s="206">
        <f>ROUND(I328*H328,2)</f>
        <v>0</v>
      </c>
      <c r="K328" s="202" t="s">
        <v>130</v>
      </c>
      <c r="L328" s="44"/>
      <c r="M328" s="207" t="s">
        <v>28</v>
      </c>
      <c r="N328" s="208" t="s">
        <v>44</v>
      </c>
      <c r="O328" s="84"/>
      <c r="P328" s="209">
        <f>O328*H328</f>
        <v>0</v>
      </c>
      <c r="Q328" s="209">
        <v>0.00025000000000000001</v>
      </c>
      <c r="R328" s="209">
        <f>Q328*H328</f>
        <v>0.00050000000000000001</v>
      </c>
      <c r="S328" s="209">
        <v>0</v>
      </c>
      <c r="T328" s="21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1" t="s">
        <v>229</v>
      </c>
      <c r="AT328" s="211" t="s">
        <v>126</v>
      </c>
      <c r="AU328" s="211" t="s">
        <v>83</v>
      </c>
      <c r="AY328" s="17" t="s">
        <v>123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7" t="s">
        <v>81</v>
      </c>
      <c r="BK328" s="212">
        <f>ROUND(I328*H328,2)</f>
        <v>0</v>
      </c>
      <c r="BL328" s="17" t="s">
        <v>229</v>
      </c>
      <c r="BM328" s="211" t="s">
        <v>556</v>
      </c>
    </row>
    <row r="329" s="2" customFormat="1">
      <c r="A329" s="38"/>
      <c r="B329" s="39"/>
      <c r="C329" s="40"/>
      <c r="D329" s="213" t="s">
        <v>133</v>
      </c>
      <c r="E329" s="40"/>
      <c r="F329" s="214" t="s">
        <v>557</v>
      </c>
      <c r="G329" s="40"/>
      <c r="H329" s="40"/>
      <c r="I329" s="215"/>
      <c r="J329" s="40"/>
      <c r="K329" s="40"/>
      <c r="L329" s="44"/>
      <c r="M329" s="216"/>
      <c r="N329" s="217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133</v>
      </c>
      <c r="AU329" s="17" t="s">
        <v>83</v>
      </c>
    </row>
    <row r="330" s="2" customFormat="1">
      <c r="A330" s="38"/>
      <c r="B330" s="39"/>
      <c r="C330" s="40"/>
      <c r="D330" s="218" t="s">
        <v>135</v>
      </c>
      <c r="E330" s="40"/>
      <c r="F330" s="219" t="s">
        <v>558</v>
      </c>
      <c r="G330" s="40"/>
      <c r="H330" s="40"/>
      <c r="I330" s="215"/>
      <c r="J330" s="40"/>
      <c r="K330" s="40"/>
      <c r="L330" s="44"/>
      <c r="M330" s="216"/>
      <c r="N330" s="217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83</v>
      </c>
    </row>
    <row r="331" s="2" customFormat="1" ht="16.5" customHeight="1">
      <c r="A331" s="38"/>
      <c r="B331" s="39"/>
      <c r="C331" s="200" t="s">
        <v>559</v>
      </c>
      <c r="D331" s="200" t="s">
        <v>126</v>
      </c>
      <c r="E331" s="201" t="s">
        <v>560</v>
      </c>
      <c r="F331" s="202" t="s">
        <v>561</v>
      </c>
      <c r="G331" s="203" t="s">
        <v>191</v>
      </c>
      <c r="H331" s="204">
        <v>14.19</v>
      </c>
      <c r="I331" s="205"/>
      <c r="J331" s="206">
        <f>ROUND(I331*H331,2)</f>
        <v>0</v>
      </c>
      <c r="K331" s="202" t="s">
        <v>130</v>
      </c>
      <c r="L331" s="44"/>
      <c r="M331" s="207" t="s">
        <v>28</v>
      </c>
      <c r="N331" s="208" t="s">
        <v>44</v>
      </c>
      <c r="O331" s="84"/>
      <c r="P331" s="209">
        <f>O331*H331</f>
        <v>0</v>
      </c>
      <c r="Q331" s="209">
        <v>0.00019000000000000001</v>
      </c>
      <c r="R331" s="209">
        <f>Q331*H331</f>
        <v>0.0026960999999999999</v>
      </c>
      <c r="S331" s="209">
        <v>0</v>
      </c>
      <c r="T331" s="21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1" t="s">
        <v>229</v>
      </c>
      <c r="AT331" s="211" t="s">
        <v>126</v>
      </c>
      <c r="AU331" s="211" t="s">
        <v>83</v>
      </c>
      <c r="AY331" s="17" t="s">
        <v>123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17" t="s">
        <v>81</v>
      </c>
      <c r="BK331" s="212">
        <f>ROUND(I331*H331,2)</f>
        <v>0</v>
      </c>
      <c r="BL331" s="17" t="s">
        <v>229</v>
      </c>
      <c r="BM331" s="211" t="s">
        <v>562</v>
      </c>
    </row>
    <row r="332" s="2" customFormat="1">
      <c r="A332" s="38"/>
      <c r="B332" s="39"/>
      <c r="C332" s="40"/>
      <c r="D332" s="213" t="s">
        <v>133</v>
      </c>
      <c r="E332" s="40"/>
      <c r="F332" s="214" t="s">
        <v>563</v>
      </c>
      <c r="G332" s="40"/>
      <c r="H332" s="40"/>
      <c r="I332" s="215"/>
      <c r="J332" s="40"/>
      <c r="K332" s="40"/>
      <c r="L332" s="44"/>
      <c r="M332" s="216"/>
      <c r="N332" s="217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133</v>
      </c>
      <c r="AU332" s="17" t="s">
        <v>83</v>
      </c>
    </row>
    <row r="333" s="2" customFormat="1">
      <c r="A333" s="38"/>
      <c r="B333" s="39"/>
      <c r="C333" s="40"/>
      <c r="D333" s="218" t="s">
        <v>135</v>
      </c>
      <c r="E333" s="40"/>
      <c r="F333" s="219" t="s">
        <v>564</v>
      </c>
      <c r="G333" s="40"/>
      <c r="H333" s="40"/>
      <c r="I333" s="215"/>
      <c r="J333" s="40"/>
      <c r="K333" s="40"/>
      <c r="L333" s="44"/>
      <c r="M333" s="216"/>
      <c r="N333" s="217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135</v>
      </c>
      <c r="AU333" s="17" t="s">
        <v>83</v>
      </c>
    </row>
    <row r="334" s="13" customFormat="1">
      <c r="A334" s="13"/>
      <c r="B334" s="220"/>
      <c r="C334" s="221"/>
      <c r="D334" s="213" t="s">
        <v>151</v>
      </c>
      <c r="E334" s="222" t="s">
        <v>28</v>
      </c>
      <c r="F334" s="223" t="s">
        <v>565</v>
      </c>
      <c r="G334" s="221"/>
      <c r="H334" s="224">
        <v>14.19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151</v>
      </c>
      <c r="AU334" s="230" t="s">
        <v>83</v>
      </c>
      <c r="AV334" s="13" t="s">
        <v>83</v>
      </c>
      <c r="AW334" s="13" t="s">
        <v>35</v>
      </c>
      <c r="AX334" s="13" t="s">
        <v>81</v>
      </c>
      <c r="AY334" s="230" t="s">
        <v>123</v>
      </c>
    </row>
    <row r="335" s="2" customFormat="1" ht="16.5" customHeight="1">
      <c r="A335" s="38"/>
      <c r="B335" s="39"/>
      <c r="C335" s="200" t="s">
        <v>566</v>
      </c>
      <c r="D335" s="200" t="s">
        <v>126</v>
      </c>
      <c r="E335" s="201" t="s">
        <v>567</v>
      </c>
      <c r="F335" s="202" t="s">
        <v>568</v>
      </c>
      <c r="G335" s="203" t="s">
        <v>191</v>
      </c>
      <c r="H335" s="204">
        <v>14.19</v>
      </c>
      <c r="I335" s="205"/>
      <c r="J335" s="206">
        <f>ROUND(I335*H335,2)</f>
        <v>0</v>
      </c>
      <c r="K335" s="202" t="s">
        <v>130</v>
      </c>
      <c r="L335" s="44"/>
      <c r="M335" s="207" t="s">
        <v>28</v>
      </c>
      <c r="N335" s="208" t="s">
        <v>44</v>
      </c>
      <c r="O335" s="84"/>
      <c r="P335" s="209">
        <f>O335*H335</f>
        <v>0</v>
      </c>
      <c r="Q335" s="209">
        <v>1.0000000000000001E-05</v>
      </c>
      <c r="R335" s="209">
        <f>Q335*H335</f>
        <v>0.00014190000000000001</v>
      </c>
      <c r="S335" s="209">
        <v>0</v>
      </c>
      <c r="T335" s="21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1" t="s">
        <v>229</v>
      </c>
      <c r="AT335" s="211" t="s">
        <v>126</v>
      </c>
      <c r="AU335" s="211" t="s">
        <v>83</v>
      </c>
      <c r="AY335" s="17" t="s">
        <v>123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7" t="s">
        <v>81</v>
      </c>
      <c r="BK335" s="212">
        <f>ROUND(I335*H335,2)</f>
        <v>0</v>
      </c>
      <c r="BL335" s="17" t="s">
        <v>229</v>
      </c>
      <c r="BM335" s="211" t="s">
        <v>569</v>
      </c>
    </row>
    <row r="336" s="2" customFormat="1">
      <c r="A336" s="38"/>
      <c r="B336" s="39"/>
      <c r="C336" s="40"/>
      <c r="D336" s="213" t="s">
        <v>133</v>
      </c>
      <c r="E336" s="40"/>
      <c r="F336" s="214" t="s">
        <v>570</v>
      </c>
      <c r="G336" s="40"/>
      <c r="H336" s="40"/>
      <c r="I336" s="215"/>
      <c r="J336" s="40"/>
      <c r="K336" s="40"/>
      <c r="L336" s="44"/>
      <c r="M336" s="216"/>
      <c r="N336" s="217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133</v>
      </c>
      <c r="AU336" s="17" t="s">
        <v>83</v>
      </c>
    </row>
    <row r="337" s="2" customFormat="1">
      <c r="A337" s="38"/>
      <c r="B337" s="39"/>
      <c r="C337" s="40"/>
      <c r="D337" s="218" t="s">
        <v>135</v>
      </c>
      <c r="E337" s="40"/>
      <c r="F337" s="219" t="s">
        <v>571</v>
      </c>
      <c r="G337" s="40"/>
      <c r="H337" s="40"/>
      <c r="I337" s="215"/>
      <c r="J337" s="40"/>
      <c r="K337" s="40"/>
      <c r="L337" s="44"/>
      <c r="M337" s="216"/>
      <c r="N337" s="217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135</v>
      </c>
      <c r="AU337" s="17" t="s">
        <v>83</v>
      </c>
    </row>
    <row r="338" s="2" customFormat="1" ht="16.5" customHeight="1">
      <c r="A338" s="38"/>
      <c r="B338" s="39"/>
      <c r="C338" s="200" t="s">
        <v>572</v>
      </c>
      <c r="D338" s="200" t="s">
        <v>126</v>
      </c>
      <c r="E338" s="201" t="s">
        <v>573</v>
      </c>
      <c r="F338" s="202" t="s">
        <v>574</v>
      </c>
      <c r="G338" s="203" t="s">
        <v>296</v>
      </c>
      <c r="H338" s="204">
        <v>3.6000000000000001</v>
      </c>
      <c r="I338" s="205"/>
      <c r="J338" s="206">
        <f>ROUND(I338*H338,2)</f>
        <v>0</v>
      </c>
      <c r="K338" s="202" t="s">
        <v>130</v>
      </c>
      <c r="L338" s="44"/>
      <c r="M338" s="207" t="s">
        <v>28</v>
      </c>
      <c r="N338" s="208" t="s">
        <v>44</v>
      </c>
      <c r="O338" s="84"/>
      <c r="P338" s="209">
        <f>O338*H338</f>
        <v>0</v>
      </c>
      <c r="Q338" s="209">
        <v>0</v>
      </c>
      <c r="R338" s="209">
        <f>Q338*H338</f>
        <v>0</v>
      </c>
      <c r="S338" s="209">
        <v>0</v>
      </c>
      <c r="T338" s="21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1" t="s">
        <v>229</v>
      </c>
      <c r="AT338" s="211" t="s">
        <v>126</v>
      </c>
      <c r="AU338" s="211" t="s">
        <v>83</v>
      </c>
      <c r="AY338" s="17" t="s">
        <v>123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17" t="s">
        <v>81</v>
      </c>
      <c r="BK338" s="212">
        <f>ROUND(I338*H338,2)</f>
        <v>0</v>
      </c>
      <c r="BL338" s="17" t="s">
        <v>229</v>
      </c>
      <c r="BM338" s="211" t="s">
        <v>575</v>
      </c>
    </row>
    <row r="339" s="2" customFormat="1">
      <c r="A339" s="38"/>
      <c r="B339" s="39"/>
      <c r="C339" s="40"/>
      <c r="D339" s="213" t="s">
        <v>133</v>
      </c>
      <c r="E339" s="40"/>
      <c r="F339" s="214" t="s">
        <v>576</v>
      </c>
      <c r="G339" s="40"/>
      <c r="H339" s="40"/>
      <c r="I339" s="215"/>
      <c r="J339" s="40"/>
      <c r="K339" s="40"/>
      <c r="L339" s="44"/>
      <c r="M339" s="216"/>
      <c r="N339" s="217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133</v>
      </c>
      <c r="AU339" s="17" t="s">
        <v>83</v>
      </c>
    </row>
    <row r="340" s="2" customFormat="1">
      <c r="A340" s="38"/>
      <c r="B340" s="39"/>
      <c r="C340" s="40"/>
      <c r="D340" s="218" t="s">
        <v>135</v>
      </c>
      <c r="E340" s="40"/>
      <c r="F340" s="219" t="s">
        <v>577</v>
      </c>
      <c r="G340" s="40"/>
      <c r="H340" s="40"/>
      <c r="I340" s="215"/>
      <c r="J340" s="40"/>
      <c r="K340" s="40"/>
      <c r="L340" s="44"/>
      <c r="M340" s="216"/>
      <c r="N340" s="217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135</v>
      </c>
      <c r="AU340" s="17" t="s">
        <v>83</v>
      </c>
    </row>
    <row r="341" s="2" customFormat="1" ht="16.5" customHeight="1">
      <c r="A341" s="38"/>
      <c r="B341" s="39"/>
      <c r="C341" s="200" t="s">
        <v>578</v>
      </c>
      <c r="D341" s="200" t="s">
        <v>126</v>
      </c>
      <c r="E341" s="201" t="s">
        <v>579</v>
      </c>
      <c r="F341" s="202" t="s">
        <v>580</v>
      </c>
      <c r="G341" s="203" t="s">
        <v>345</v>
      </c>
      <c r="H341" s="252"/>
      <c r="I341" s="205"/>
      <c r="J341" s="206">
        <f>ROUND(I341*H341,2)</f>
        <v>0</v>
      </c>
      <c r="K341" s="202" t="s">
        <v>130</v>
      </c>
      <c r="L341" s="44"/>
      <c r="M341" s="207" t="s">
        <v>28</v>
      </c>
      <c r="N341" s="208" t="s">
        <v>44</v>
      </c>
      <c r="O341" s="84"/>
      <c r="P341" s="209">
        <f>O341*H341</f>
        <v>0</v>
      </c>
      <c r="Q341" s="209">
        <v>0</v>
      </c>
      <c r="R341" s="209">
        <f>Q341*H341</f>
        <v>0</v>
      </c>
      <c r="S341" s="209">
        <v>0</v>
      </c>
      <c r="T341" s="21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1" t="s">
        <v>229</v>
      </c>
      <c r="AT341" s="211" t="s">
        <v>126</v>
      </c>
      <c r="AU341" s="211" t="s">
        <v>83</v>
      </c>
      <c r="AY341" s="17" t="s">
        <v>123</v>
      </c>
      <c r="BE341" s="212">
        <f>IF(N341="základní",J341,0)</f>
        <v>0</v>
      </c>
      <c r="BF341" s="212">
        <f>IF(N341="snížená",J341,0)</f>
        <v>0</v>
      </c>
      <c r="BG341" s="212">
        <f>IF(N341="zákl. přenesená",J341,0)</f>
        <v>0</v>
      </c>
      <c r="BH341" s="212">
        <f>IF(N341="sníž. přenesená",J341,0)</f>
        <v>0</v>
      </c>
      <c r="BI341" s="212">
        <f>IF(N341="nulová",J341,0)</f>
        <v>0</v>
      </c>
      <c r="BJ341" s="17" t="s">
        <v>81</v>
      </c>
      <c r="BK341" s="212">
        <f>ROUND(I341*H341,2)</f>
        <v>0</v>
      </c>
      <c r="BL341" s="17" t="s">
        <v>229</v>
      </c>
      <c r="BM341" s="211" t="s">
        <v>581</v>
      </c>
    </row>
    <row r="342" s="2" customFormat="1">
      <c r="A342" s="38"/>
      <c r="B342" s="39"/>
      <c r="C342" s="40"/>
      <c r="D342" s="213" t="s">
        <v>133</v>
      </c>
      <c r="E342" s="40"/>
      <c r="F342" s="214" t="s">
        <v>582</v>
      </c>
      <c r="G342" s="40"/>
      <c r="H342" s="40"/>
      <c r="I342" s="215"/>
      <c r="J342" s="40"/>
      <c r="K342" s="40"/>
      <c r="L342" s="44"/>
      <c r="M342" s="216"/>
      <c r="N342" s="217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133</v>
      </c>
      <c r="AU342" s="17" t="s">
        <v>83</v>
      </c>
    </row>
    <row r="343" s="2" customFormat="1">
      <c r="A343" s="38"/>
      <c r="B343" s="39"/>
      <c r="C343" s="40"/>
      <c r="D343" s="218" t="s">
        <v>135</v>
      </c>
      <c r="E343" s="40"/>
      <c r="F343" s="219" t="s">
        <v>583</v>
      </c>
      <c r="G343" s="40"/>
      <c r="H343" s="40"/>
      <c r="I343" s="215"/>
      <c r="J343" s="40"/>
      <c r="K343" s="40"/>
      <c r="L343" s="44"/>
      <c r="M343" s="216"/>
      <c r="N343" s="217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135</v>
      </c>
      <c r="AU343" s="17" t="s">
        <v>83</v>
      </c>
    </row>
    <row r="344" s="12" customFormat="1" ht="22.8" customHeight="1">
      <c r="A344" s="12"/>
      <c r="B344" s="184"/>
      <c r="C344" s="185"/>
      <c r="D344" s="186" t="s">
        <v>72</v>
      </c>
      <c r="E344" s="198" t="s">
        <v>584</v>
      </c>
      <c r="F344" s="198" t="s">
        <v>585</v>
      </c>
      <c r="G344" s="185"/>
      <c r="H344" s="185"/>
      <c r="I344" s="188"/>
      <c r="J344" s="199">
        <f>BK344</f>
        <v>0</v>
      </c>
      <c r="K344" s="185"/>
      <c r="L344" s="190"/>
      <c r="M344" s="191"/>
      <c r="N344" s="192"/>
      <c r="O344" s="192"/>
      <c r="P344" s="193">
        <f>SUM(P345:P377)</f>
        <v>0</v>
      </c>
      <c r="Q344" s="192"/>
      <c r="R344" s="193">
        <f>SUM(R345:R377)</f>
        <v>0.026479999999999997</v>
      </c>
      <c r="S344" s="192"/>
      <c r="T344" s="194">
        <f>SUM(T345:T377)</f>
        <v>0.025130000000000003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5" t="s">
        <v>83</v>
      </c>
      <c r="AT344" s="196" t="s">
        <v>72</v>
      </c>
      <c r="AU344" s="196" t="s">
        <v>81</v>
      </c>
      <c r="AY344" s="195" t="s">
        <v>123</v>
      </c>
      <c r="BK344" s="197">
        <f>SUM(BK345:BK377)</f>
        <v>0</v>
      </c>
    </row>
    <row r="345" s="2" customFormat="1" ht="16.5" customHeight="1">
      <c r="A345" s="38"/>
      <c r="B345" s="39"/>
      <c r="C345" s="200" t="s">
        <v>586</v>
      </c>
      <c r="D345" s="200" t="s">
        <v>126</v>
      </c>
      <c r="E345" s="201" t="s">
        <v>587</v>
      </c>
      <c r="F345" s="202" t="s">
        <v>588</v>
      </c>
      <c r="G345" s="203" t="s">
        <v>524</v>
      </c>
      <c r="H345" s="204">
        <v>1</v>
      </c>
      <c r="I345" s="205"/>
      <c r="J345" s="206">
        <f>ROUND(I345*H345,2)</f>
        <v>0</v>
      </c>
      <c r="K345" s="202" t="s">
        <v>130</v>
      </c>
      <c r="L345" s="44"/>
      <c r="M345" s="207" t="s">
        <v>28</v>
      </c>
      <c r="N345" s="208" t="s">
        <v>44</v>
      </c>
      <c r="O345" s="84"/>
      <c r="P345" s="209">
        <f>O345*H345</f>
        <v>0</v>
      </c>
      <c r="Q345" s="209">
        <v>0</v>
      </c>
      <c r="R345" s="209">
        <f>Q345*H345</f>
        <v>0</v>
      </c>
      <c r="S345" s="209">
        <v>0.019460000000000002</v>
      </c>
      <c r="T345" s="210">
        <f>S345*H345</f>
        <v>0.019460000000000002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1" t="s">
        <v>229</v>
      </c>
      <c r="AT345" s="211" t="s">
        <v>126</v>
      </c>
      <c r="AU345" s="211" t="s">
        <v>83</v>
      </c>
      <c r="AY345" s="17" t="s">
        <v>123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7" t="s">
        <v>81</v>
      </c>
      <c r="BK345" s="212">
        <f>ROUND(I345*H345,2)</f>
        <v>0</v>
      </c>
      <c r="BL345" s="17" t="s">
        <v>229</v>
      </c>
      <c r="BM345" s="211" t="s">
        <v>589</v>
      </c>
    </row>
    <row r="346" s="2" customFormat="1">
      <c r="A346" s="38"/>
      <c r="B346" s="39"/>
      <c r="C346" s="40"/>
      <c r="D346" s="213" t="s">
        <v>133</v>
      </c>
      <c r="E346" s="40"/>
      <c r="F346" s="214" t="s">
        <v>590</v>
      </c>
      <c r="G346" s="40"/>
      <c r="H346" s="40"/>
      <c r="I346" s="215"/>
      <c r="J346" s="40"/>
      <c r="K346" s="40"/>
      <c r="L346" s="44"/>
      <c r="M346" s="216"/>
      <c r="N346" s="217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133</v>
      </c>
      <c r="AU346" s="17" t="s">
        <v>83</v>
      </c>
    </row>
    <row r="347" s="2" customFormat="1">
      <c r="A347" s="38"/>
      <c r="B347" s="39"/>
      <c r="C347" s="40"/>
      <c r="D347" s="218" t="s">
        <v>135</v>
      </c>
      <c r="E347" s="40"/>
      <c r="F347" s="219" t="s">
        <v>591</v>
      </c>
      <c r="G347" s="40"/>
      <c r="H347" s="40"/>
      <c r="I347" s="215"/>
      <c r="J347" s="40"/>
      <c r="K347" s="40"/>
      <c r="L347" s="44"/>
      <c r="M347" s="216"/>
      <c r="N347" s="217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135</v>
      </c>
      <c r="AU347" s="17" t="s">
        <v>83</v>
      </c>
    </row>
    <row r="348" s="2" customFormat="1" ht="16.5" customHeight="1">
      <c r="A348" s="38"/>
      <c r="B348" s="39"/>
      <c r="C348" s="200" t="s">
        <v>592</v>
      </c>
      <c r="D348" s="200" t="s">
        <v>126</v>
      </c>
      <c r="E348" s="201" t="s">
        <v>593</v>
      </c>
      <c r="F348" s="202" t="s">
        <v>594</v>
      </c>
      <c r="G348" s="203" t="s">
        <v>129</v>
      </c>
      <c r="H348" s="204">
        <v>1</v>
      </c>
      <c r="I348" s="205"/>
      <c r="J348" s="206">
        <f>ROUND(I348*H348,2)</f>
        <v>0</v>
      </c>
      <c r="K348" s="202" t="s">
        <v>130</v>
      </c>
      <c r="L348" s="44"/>
      <c r="M348" s="207" t="s">
        <v>28</v>
      </c>
      <c r="N348" s="208" t="s">
        <v>44</v>
      </c>
      <c r="O348" s="84"/>
      <c r="P348" s="209">
        <f>O348*H348</f>
        <v>0</v>
      </c>
      <c r="Q348" s="209">
        <v>0.00034000000000000002</v>
      </c>
      <c r="R348" s="209">
        <f>Q348*H348</f>
        <v>0.00034000000000000002</v>
      </c>
      <c r="S348" s="209">
        <v>0</v>
      </c>
      <c r="T348" s="21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1" t="s">
        <v>229</v>
      </c>
      <c r="AT348" s="211" t="s">
        <v>126</v>
      </c>
      <c r="AU348" s="211" t="s">
        <v>83</v>
      </c>
      <c r="AY348" s="17" t="s">
        <v>123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7" t="s">
        <v>81</v>
      </c>
      <c r="BK348" s="212">
        <f>ROUND(I348*H348,2)</f>
        <v>0</v>
      </c>
      <c r="BL348" s="17" t="s">
        <v>229</v>
      </c>
      <c r="BM348" s="211" t="s">
        <v>595</v>
      </c>
    </row>
    <row r="349" s="2" customFormat="1">
      <c r="A349" s="38"/>
      <c r="B349" s="39"/>
      <c r="C349" s="40"/>
      <c r="D349" s="213" t="s">
        <v>133</v>
      </c>
      <c r="E349" s="40"/>
      <c r="F349" s="214" t="s">
        <v>596</v>
      </c>
      <c r="G349" s="40"/>
      <c r="H349" s="40"/>
      <c r="I349" s="215"/>
      <c r="J349" s="40"/>
      <c r="K349" s="40"/>
      <c r="L349" s="44"/>
      <c r="M349" s="216"/>
      <c r="N349" s="217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133</v>
      </c>
      <c r="AU349" s="17" t="s">
        <v>83</v>
      </c>
    </row>
    <row r="350" s="2" customFormat="1">
      <c r="A350" s="38"/>
      <c r="B350" s="39"/>
      <c r="C350" s="40"/>
      <c r="D350" s="218" t="s">
        <v>135</v>
      </c>
      <c r="E350" s="40"/>
      <c r="F350" s="219" t="s">
        <v>597</v>
      </c>
      <c r="G350" s="40"/>
      <c r="H350" s="40"/>
      <c r="I350" s="215"/>
      <c r="J350" s="40"/>
      <c r="K350" s="40"/>
      <c r="L350" s="44"/>
      <c r="M350" s="216"/>
      <c r="N350" s="217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135</v>
      </c>
      <c r="AU350" s="17" t="s">
        <v>83</v>
      </c>
    </row>
    <row r="351" s="2" customFormat="1" ht="16.5" customHeight="1">
      <c r="A351" s="38"/>
      <c r="B351" s="39"/>
      <c r="C351" s="200" t="s">
        <v>598</v>
      </c>
      <c r="D351" s="200" t="s">
        <v>126</v>
      </c>
      <c r="E351" s="201" t="s">
        <v>599</v>
      </c>
      <c r="F351" s="202" t="s">
        <v>600</v>
      </c>
      <c r="G351" s="203" t="s">
        <v>524</v>
      </c>
      <c r="H351" s="204">
        <v>1</v>
      </c>
      <c r="I351" s="205"/>
      <c r="J351" s="206">
        <f>ROUND(I351*H351,2)</f>
        <v>0</v>
      </c>
      <c r="K351" s="202" t="s">
        <v>130</v>
      </c>
      <c r="L351" s="44"/>
      <c r="M351" s="207" t="s">
        <v>28</v>
      </c>
      <c r="N351" s="208" t="s">
        <v>44</v>
      </c>
      <c r="O351" s="84"/>
      <c r="P351" s="209">
        <f>O351*H351</f>
        <v>0</v>
      </c>
      <c r="Q351" s="209">
        <v>0.018689999999999998</v>
      </c>
      <c r="R351" s="209">
        <f>Q351*H351</f>
        <v>0.018689999999999998</v>
      </c>
      <c r="S351" s="209">
        <v>0</v>
      </c>
      <c r="T351" s="21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1" t="s">
        <v>229</v>
      </c>
      <c r="AT351" s="211" t="s">
        <v>126</v>
      </c>
      <c r="AU351" s="211" t="s">
        <v>83</v>
      </c>
      <c r="AY351" s="17" t="s">
        <v>123</v>
      </c>
      <c r="BE351" s="212">
        <f>IF(N351="základní",J351,0)</f>
        <v>0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17" t="s">
        <v>81</v>
      </c>
      <c r="BK351" s="212">
        <f>ROUND(I351*H351,2)</f>
        <v>0</v>
      </c>
      <c r="BL351" s="17" t="s">
        <v>229</v>
      </c>
      <c r="BM351" s="211" t="s">
        <v>601</v>
      </c>
    </row>
    <row r="352" s="2" customFormat="1">
      <c r="A352" s="38"/>
      <c r="B352" s="39"/>
      <c r="C352" s="40"/>
      <c r="D352" s="213" t="s">
        <v>133</v>
      </c>
      <c r="E352" s="40"/>
      <c r="F352" s="214" t="s">
        <v>602</v>
      </c>
      <c r="G352" s="40"/>
      <c r="H352" s="40"/>
      <c r="I352" s="215"/>
      <c r="J352" s="40"/>
      <c r="K352" s="40"/>
      <c r="L352" s="44"/>
      <c r="M352" s="216"/>
      <c r="N352" s="217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133</v>
      </c>
      <c r="AU352" s="17" t="s">
        <v>83</v>
      </c>
    </row>
    <row r="353" s="2" customFormat="1">
      <c r="A353" s="38"/>
      <c r="B353" s="39"/>
      <c r="C353" s="40"/>
      <c r="D353" s="218" t="s">
        <v>135</v>
      </c>
      <c r="E353" s="40"/>
      <c r="F353" s="219" t="s">
        <v>603</v>
      </c>
      <c r="G353" s="40"/>
      <c r="H353" s="40"/>
      <c r="I353" s="215"/>
      <c r="J353" s="40"/>
      <c r="K353" s="40"/>
      <c r="L353" s="44"/>
      <c r="M353" s="216"/>
      <c r="N353" s="217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135</v>
      </c>
      <c r="AU353" s="17" t="s">
        <v>83</v>
      </c>
    </row>
    <row r="354" s="2" customFormat="1" ht="16.5" customHeight="1">
      <c r="A354" s="38"/>
      <c r="B354" s="39"/>
      <c r="C354" s="200" t="s">
        <v>604</v>
      </c>
      <c r="D354" s="200" t="s">
        <v>126</v>
      </c>
      <c r="E354" s="201" t="s">
        <v>605</v>
      </c>
      <c r="F354" s="202" t="s">
        <v>606</v>
      </c>
      <c r="G354" s="203" t="s">
        <v>129</v>
      </c>
      <c r="H354" s="204">
        <v>2</v>
      </c>
      <c r="I354" s="205"/>
      <c r="J354" s="206">
        <f>ROUND(I354*H354,2)</f>
        <v>0</v>
      </c>
      <c r="K354" s="202" t="s">
        <v>130</v>
      </c>
      <c r="L354" s="44"/>
      <c r="M354" s="207" t="s">
        <v>28</v>
      </c>
      <c r="N354" s="208" t="s">
        <v>44</v>
      </c>
      <c r="O354" s="84"/>
      <c r="P354" s="209">
        <f>O354*H354</f>
        <v>0</v>
      </c>
      <c r="Q354" s="209">
        <v>0.00109</v>
      </c>
      <c r="R354" s="209">
        <f>Q354*H354</f>
        <v>0.0021800000000000001</v>
      </c>
      <c r="S354" s="209">
        <v>0</v>
      </c>
      <c r="T354" s="21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1" t="s">
        <v>229</v>
      </c>
      <c r="AT354" s="211" t="s">
        <v>126</v>
      </c>
      <c r="AU354" s="211" t="s">
        <v>83</v>
      </c>
      <c r="AY354" s="17" t="s">
        <v>123</v>
      </c>
      <c r="BE354" s="212">
        <f>IF(N354="základní",J354,0)</f>
        <v>0</v>
      </c>
      <c r="BF354" s="212">
        <f>IF(N354="snížená",J354,0)</f>
        <v>0</v>
      </c>
      <c r="BG354" s="212">
        <f>IF(N354="zákl. přenesená",J354,0)</f>
        <v>0</v>
      </c>
      <c r="BH354" s="212">
        <f>IF(N354="sníž. přenesená",J354,0)</f>
        <v>0</v>
      </c>
      <c r="BI354" s="212">
        <f>IF(N354="nulová",J354,0)</f>
        <v>0</v>
      </c>
      <c r="BJ354" s="17" t="s">
        <v>81</v>
      </c>
      <c r="BK354" s="212">
        <f>ROUND(I354*H354,2)</f>
        <v>0</v>
      </c>
      <c r="BL354" s="17" t="s">
        <v>229</v>
      </c>
      <c r="BM354" s="211" t="s">
        <v>607</v>
      </c>
    </row>
    <row r="355" s="2" customFormat="1">
      <c r="A355" s="38"/>
      <c r="B355" s="39"/>
      <c r="C355" s="40"/>
      <c r="D355" s="213" t="s">
        <v>133</v>
      </c>
      <c r="E355" s="40"/>
      <c r="F355" s="214" t="s">
        <v>608</v>
      </c>
      <c r="G355" s="40"/>
      <c r="H355" s="40"/>
      <c r="I355" s="215"/>
      <c r="J355" s="40"/>
      <c r="K355" s="40"/>
      <c r="L355" s="44"/>
      <c r="M355" s="216"/>
      <c r="N355" s="217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133</v>
      </c>
      <c r="AU355" s="17" t="s">
        <v>83</v>
      </c>
    </row>
    <row r="356" s="2" customFormat="1">
      <c r="A356" s="38"/>
      <c r="B356" s="39"/>
      <c r="C356" s="40"/>
      <c r="D356" s="218" t="s">
        <v>135</v>
      </c>
      <c r="E356" s="40"/>
      <c r="F356" s="219" t="s">
        <v>609</v>
      </c>
      <c r="G356" s="40"/>
      <c r="H356" s="40"/>
      <c r="I356" s="215"/>
      <c r="J356" s="40"/>
      <c r="K356" s="40"/>
      <c r="L356" s="44"/>
      <c r="M356" s="216"/>
      <c r="N356" s="217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135</v>
      </c>
      <c r="AU356" s="17" t="s">
        <v>83</v>
      </c>
    </row>
    <row r="357" s="2" customFormat="1" ht="16.5" customHeight="1">
      <c r="A357" s="38"/>
      <c r="B357" s="39"/>
      <c r="C357" s="200" t="s">
        <v>610</v>
      </c>
      <c r="D357" s="200" t="s">
        <v>126</v>
      </c>
      <c r="E357" s="201" t="s">
        <v>611</v>
      </c>
      <c r="F357" s="202" t="s">
        <v>612</v>
      </c>
      <c r="G357" s="203" t="s">
        <v>524</v>
      </c>
      <c r="H357" s="204">
        <v>2</v>
      </c>
      <c r="I357" s="205"/>
      <c r="J357" s="206">
        <f>ROUND(I357*H357,2)</f>
        <v>0</v>
      </c>
      <c r="K357" s="202" t="s">
        <v>130</v>
      </c>
      <c r="L357" s="44"/>
      <c r="M357" s="207" t="s">
        <v>28</v>
      </c>
      <c r="N357" s="208" t="s">
        <v>44</v>
      </c>
      <c r="O357" s="84"/>
      <c r="P357" s="209">
        <f>O357*H357</f>
        <v>0</v>
      </c>
      <c r="Q357" s="209">
        <v>0</v>
      </c>
      <c r="R357" s="209">
        <f>Q357*H357</f>
        <v>0</v>
      </c>
      <c r="S357" s="209">
        <v>0.00156</v>
      </c>
      <c r="T357" s="210">
        <f>S357*H357</f>
        <v>0.0031199999999999999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1" t="s">
        <v>229</v>
      </c>
      <c r="AT357" s="211" t="s">
        <v>126</v>
      </c>
      <c r="AU357" s="211" t="s">
        <v>83</v>
      </c>
      <c r="AY357" s="17" t="s">
        <v>123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7" t="s">
        <v>81</v>
      </c>
      <c r="BK357" s="212">
        <f>ROUND(I357*H357,2)</f>
        <v>0</v>
      </c>
      <c r="BL357" s="17" t="s">
        <v>229</v>
      </c>
      <c r="BM357" s="211" t="s">
        <v>613</v>
      </c>
    </row>
    <row r="358" s="2" customFormat="1">
      <c r="A358" s="38"/>
      <c r="B358" s="39"/>
      <c r="C358" s="40"/>
      <c r="D358" s="213" t="s">
        <v>133</v>
      </c>
      <c r="E358" s="40"/>
      <c r="F358" s="214" t="s">
        <v>614</v>
      </c>
      <c r="G358" s="40"/>
      <c r="H358" s="40"/>
      <c r="I358" s="215"/>
      <c r="J358" s="40"/>
      <c r="K358" s="40"/>
      <c r="L358" s="44"/>
      <c r="M358" s="216"/>
      <c r="N358" s="217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133</v>
      </c>
      <c r="AU358" s="17" t="s">
        <v>83</v>
      </c>
    </row>
    <row r="359" s="2" customFormat="1">
      <c r="A359" s="38"/>
      <c r="B359" s="39"/>
      <c r="C359" s="40"/>
      <c r="D359" s="218" t="s">
        <v>135</v>
      </c>
      <c r="E359" s="40"/>
      <c r="F359" s="219" t="s">
        <v>615</v>
      </c>
      <c r="G359" s="40"/>
      <c r="H359" s="40"/>
      <c r="I359" s="215"/>
      <c r="J359" s="40"/>
      <c r="K359" s="40"/>
      <c r="L359" s="44"/>
      <c r="M359" s="216"/>
      <c r="N359" s="217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83</v>
      </c>
    </row>
    <row r="360" s="2" customFormat="1" ht="16.5" customHeight="1">
      <c r="A360" s="38"/>
      <c r="B360" s="39"/>
      <c r="C360" s="200" t="s">
        <v>616</v>
      </c>
      <c r="D360" s="200" t="s">
        <v>126</v>
      </c>
      <c r="E360" s="201" t="s">
        <v>617</v>
      </c>
      <c r="F360" s="202" t="s">
        <v>618</v>
      </c>
      <c r="G360" s="203" t="s">
        <v>524</v>
      </c>
      <c r="H360" s="204">
        <v>2</v>
      </c>
      <c r="I360" s="205"/>
      <c r="J360" s="206">
        <f>ROUND(I360*H360,2)</f>
        <v>0</v>
      </c>
      <c r="K360" s="202" t="s">
        <v>130</v>
      </c>
      <c r="L360" s="44"/>
      <c r="M360" s="207" t="s">
        <v>28</v>
      </c>
      <c r="N360" s="208" t="s">
        <v>44</v>
      </c>
      <c r="O360" s="84"/>
      <c r="P360" s="209">
        <f>O360*H360</f>
        <v>0</v>
      </c>
      <c r="Q360" s="209">
        <v>0.0020799999999999998</v>
      </c>
      <c r="R360" s="209">
        <f>Q360*H360</f>
        <v>0.0041599999999999996</v>
      </c>
      <c r="S360" s="209">
        <v>0</v>
      </c>
      <c r="T360" s="21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1" t="s">
        <v>229</v>
      </c>
      <c r="AT360" s="211" t="s">
        <v>126</v>
      </c>
      <c r="AU360" s="211" t="s">
        <v>83</v>
      </c>
      <c r="AY360" s="17" t="s">
        <v>123</v>
      </c>
      <c r="BE360" s="212">
        <f>IF(N360="základní",J360,0)</f>
        <v>0</v>
      </c>
      <c r="BF360" s="212">
        <f>IF(N360="snížená",J360,0)</f>
        <v>0</v>
      </c>
      <c r="BG360" s="212">
        <f>IF(N360="zákl. přenesená",J360,0)</f>
        <v>0</v>
      </c>
      <c r="BH360" s="212">
        <f>IF(N360="sníž. přenesená",J360,0)</f>
        <v>0</v>
      </c>
      <c r="BI360" s="212">
        <f>IF(N360="nulová",J360,0)</f>
        <v>0</v>
      </c>
      <c r="BJ360" s="17" t="s">
        <v>81</v>
      </c>
      <c r="BK360" s="212">
        <f>ROUND(I360*H360,2)</f>
        <v>0</v>
      </c>
      <c r="BL360" s="17" t="s">
        <v>229</v>
      </c>
      <c r="BM360" s="211" t="s">
        <v>619</v>
      </c>
    </row>
    <row r="361" s="2" customFormat="1">
      <c r="A361" s="38"/>
      <c r="B361" s="39"/>
      <c r="C361" s="40"/>
      <c r="D361" s="213" t="s">
        <v>133</v>
      </c>
      <c r="E361" s="40"/>
      <c r="F361" s="214" t="s">
        <v>620</v>
      </c>
      <c r="G361" s="40"/>
      <c r="H361" s="40"/>
      <c r="I361" s="215"/>
      <c r="J361" s="40"/>
      <c r="K361" s="40"/>
      <c r="L361" s="44"/>
      <c r="M361" s="216"/>
      <c r="N361" s="217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133</v>
      </c>
      <c r="AU361" s="17" t="s">
        <v>83</v>
      </c>
    </row>
    <row r="362" s="2" customFormat="1">
      <c r="A362" s="38"/>
      <c r="B362" s="39"/>
      <c r="C362" s="40"/>
      <c r="D362" s="218" t="s">
        <v>135</v>
      </c>
      <c r="E362" s="40"/>
      <c r="F362" s="219" t="s">
        <v>621</v>
      </c>
      <c r="G362" s="40"/>
      <c r="H362" s="40"/>
      <c r="I362" s="215"/>
      <c r="J362" s="40"/>
      <c r="K362" s="40"/>
      <c r="L362" s="44"/>
      <c r="M362" s="216"/>
      <c r="N362" s="217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135</v>
      </c>
      <c r="AU362" s="17" t="s">
        <v>83</v>
      </c>
    </row>
    <row r="363" s="2" customFormat="1" ht="16.5" customHeight="1">
      <c r="A363" s="38"/>
      <c r="B363" s="39"/>
      <c r="C363" s="200" t="s">
        <v>622</v>
      </c>
      <c r="D363" s="200" t="s">
        <v>126</v>
      </c>
      <c r="E363" s="201" t="s">
        <v>623</v>
      </c>
      <c r="F363" s="202" t="s">
        <v>624</v>
      </c>
      <c r="G363" s="203" t="s">
        <v>129</v>
      </c>
      <c r="H363" s="204">
        <v>3</v>
      </c>
      <c r="I363" s="205"/>
      <c r="J363" s="206">
        <f>ROUND(I363*H363,2)</f>
        <v>0</v>
      </c>
      <c r="K363" s="202" t="s">
        <v>130</v>
      </c>
      <c r="L363" s="44"/>
      <c r="M363" s="207" t="s">
        <v>28</v>
      </c>
      <c r="N363" s="208" t="s">
        <v>44</v>
      </c>
      <c r="O363" s="84"/>
      <c r="P363" s="209">
        <f>O363*H363</f>
        <v>0</v>
      </c>
      <c r="Q363" s="209">
        <v>0</v>
      </c>
      <c r="R363" s="209">
        <f>Q363*H363</f>
        <v>0</v>
      </c>
      <c r="S363" s="209">
        <v>0.00084999999999999995</v>
      </c>
      <c r="T363" s="210">
        <f>S363*H363</f>
        <v>0.0025499999999999997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1" t="s">
        <v>229</v>
      </c>
      <c r="AT363" s="211" t="s">
        <v>126</v>
      </c>
      <c r="AU363" s="211" t="s">
        <v>83</v>
      </c>
      <c r="AY363" s="17" t="s">
        <v>123</v>
      </c>
      <c r="BE363" s="212">
        <f>IF(N363="základní",J363,0)</f>
        <v>0</v>
      </c>
      <c r="BF363" s="212">
        <f>IF(N363="snížená",J363,0)</f>
        <v>0</v>
      </c>
      <c r="BG363" s="212">
        <f>IF(N363="zákl. přenesená",J363,0)</f>
        <v>0</v>
      </c>
      <c r="BH363" s="212">
        <f>IF(N363="sníž. přenesená",J363,0)</f>
        <v>0</v>
      </c>
      <c r="BI363" s="212">
        <f>IF(N363="nulová",J363,0)</f>
        <v>0</v>
      </c>
      <c r="BJ363" s="17" t="s">
        <v>81</v>
      </c>
      <c r="BK363" s="212">
        <f>ROUND(I363*H363,2)</f>
        <v>0</v>
      </c>
      <c r="BL363" s="17" t="s">
        <v>229</v>
      </c>
      <c r="BM363" s="211" t="s">
        <v>625</v>
      </c>
    </row>
    <row r="364" s="2" customFormat="1">
      <c r="A364" s="38"/>
      <c r="B364" s="39"/>
      <c r="C364" s="40"/>
      <c r="D364" s="213" t="s">
        <v>133</v>
      </c>
      <c r="E364" s="40"/>
      <c r="F364" s="214" t="s">
        <v>626</v>
      </c>
      <c r="G364" s="40"/>
      <c r="H364" s="40"/>
      <c r="I364" s="215"/>
      <c r="J364" s="40"/>
      <c r="K364" s="40"/>
      <c r="L364" s="44"/>
      <c r="M364" s="216"/>
      <c r="N364" s="217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133</v>
      </c>
      <c r="AU364" s="17" t="s">
        <v>83</v>
      </c>
    </row>
    <row r="365" s="2" customFormat="1">
      <c r="A365" s="38"/>
      <c r="B365" s="39"/>
      <c r="C365" s="40"/>
      <c r="D365" s="218" t="s">
        <v>135</v>
      </c>
      <c r="E365" s="40"/>
      <c r="F365" s="219" t="s">
        <v>627</v>
      </c>
      <c r="G365" s="40"/>
      <c r="H365" s="40"/>
      <c r="I365" s="215"/>
      <c r="J365" s="40"/>
      <c r="K365" s="40"/>
      <c r="L365" s="44"/>
      <c r="M365" s="216"/>
      <c r="N365" s="217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135</v>
      </c>
      <c r="AU365" s="17" t="s">
        <v>83</v>
      </c>
    </row>
    <row r="366" s="2" customFormat="1" ht="16.5" customHeight="1">
      <c r="A366" s="38"/>
      <c r="B366" s="39"/>
      <c r="C366" s="200" t="s">
        <v>628</v>
      </c>
      <c r="D366" s="200" t="s">
        <v>126</v>
      </c>
      <c r="E366" s="201" t="s">
        <v>629</v>
      </c>
      <c r="F366" s="202" t="s">
        <v>630</v>
      </c>
      <c r="G366" s="203" t="s">
        <v>129</v>
      </c>
      <c r="H366" s="204">
        <v>1</v>
      </c>
      <c r="I366" s="205"/>
      <c r="J366" s="206">
        <f>ROUND(I366*H366,2)</f>
        <v>0</v>
      </c>
      <c r="K366" s="202" t="s">
        <v>130</v>
      </c>
      <c r="L366" s="44"/>
      <c r="M366" s="207" t="s">
        <v>28</v>
      </c>
      <c r="N366" s="208" t="s">
        <v>44</v>
      </c>
      <c r="O366" s="84"/>
      <c r="P366" s="209">
        <f>O366*H366</f>
        <v>0</v>
      </c>
      <c r="Q366" s="209">
        <v>0.00024000000000000001</v>
      </c>
      <c r="R366" s="209">
        <f>Q366*H366</f>
        <v>0.00024000000000000001</v>
      </c>
      <c r="S366" s="209">
        <v>0</v>
      </c>
      <c r="T366" s="21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1" t="s">
        <v>229</v>
      </c>
      <c r="AT366" s="211" t="s">
        <v>126</v>
      </c>
      <c r="AU366" s="211" t="s">
        <v>83</v>
      </c>
      <c r="AY366" s="17" t="s">
        <v>123</v>
      </c>
      <c r="BE366" s="212">
        <f>IF(N366="základní",J366,0)</f>
        <v>0</v>
      </c>
      <c r="BF366" s="212">
        <f>IF(N366="snížená",J366,0)</f>
        <v>0</v>
      </c>
      <c r="BG366" s="212">
        <f>IF(N366="zákl. přenesená",J366,0)</f>
        <v>0</v>
      </c>
      <c r="BH366" s="212">
        <f>IF(N366="sníž. přenesená",J366,0)</f>
        <v>0</v>
      </c>
      <c r="BI366" s="212">
        <f>IF(N366="nulová",J366,0)</f>
        <v>0</v>
      </c>
      <c r="BJ366" s="17" t="s">
        <v>81</v>
      </c>
      <c r="BK366" s="212">
        <f>ROUND(I366*H366,2)</f>
        <v>0</v>
      </c>
      <c r="BL366" s="17" t="s">
        <v>229</v>
      </c>
      <c r="BM366" s="211" t="s">
        <v>631</v>
      </c>
    </row>
    <row r="367" s="2" customFormat="1">
      <c r="A367" s="38"/>
      <c r="B367" s="39"/>
      <c r="C367" s="40"/>
      <c r="D367" s="213" t="s">
        <v>133</v>
      </c>
      <c r="E367" s="40"/>
      <c r="F367" s="214" t="s">
        <v>632</v>
      </c>
      <c r="G367" s="40"/>
      <c r="H367" s="40"/>
      <c r="I367" s="215"/>
      <c r="J367" s="40"/>
      <c r="K367" s="40"/>
      <c r="L367" s="44"/>
      <c r="M367" s="216"/>
      <c r="N367" s="217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133</v>
      </c>
      <c r="AU367" s="17" t="s">
        <v>83</v>
      </c>
    </row>
    <row r="368" s="2" customFormat="1">
      <c r="A368" s="38"/>
      <c r="B368" s="39"/>
      <c r="C368" s="40"/>
      <c r="D368" s="218" t="s">
        <v>135</v>
      </c>
      <c r="E368" s="40"/>
      <c r="F368" s="219" t="s">
        <v>633</v>
      </c>
      <c r="G368" s="40"/>
      <c r="H368" s="40"/>
      <c r="I368" s="215"/>
      <c r="J368" s="40"/>
      <c r="K368" s="40"/>
      <c r="L368" s="44"/>
      <c r="M368" s="216"/>
      <c r="N368" s="217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135</v>
      </c>
      <c r="AU368" s="17" t="s">
        <v>83</v>
      </c>
    </row>
    <row r="369" s="2" customFormat="1" ht="16.5" customHeight="1">
      <c r="A369" s="38"/>
      <c r="B369" s="39"/>
      <c r="C369" s="200" t="s">
        <v>634</v>
      </c>
      <c r="D369" s="200" t="s">
        <v>126</v>
      </c>
      <c r="E369" s="201" t="s">
        <v>635</v>
      </c>
      <c r="F369" s="202" t="s">
        <v>636</v>
      </c>
      <c r="G369" s="203" t="s">
        <v>129</v>
      </c>
      <c r="H369" s="204">
        <v>2</v>
      </c>
      <c r="I369" s="205"/>
      <c r="J369" s="206">
        <f>ROUND(I369*H369,2)</f>
        <v>0</v>
      </c>
      <c r="K369" s="202" t="s">
        <v>130</v>
      </c>
      <c r="L369" s="44"/>
      <c r="M369" s="207" t="s">
        <v>28</v>
      </c>
      <c r="N369" s="208" t="s">
        <v>44</v>
      </c>
      <c r="O369" s="84"/>
      <c r="P369" s="209">
        <f>O369*H369</f>
        <v>0</v>
      </c>
      <c r="Q369" s="209">
        <v>0.00027999999999999998</v>
      </c>
      <c r="R369" s="209">
        <f>Q369*H369</f>
        <v>0.00055999999999999995</v>
      </c>
      <c r="S369" s="209">
        <v>0</v>
      </c>
      <c r="T369" s="21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1" t="s">
        <v>229</v>
      </c>
      <c r="AT369" s="211" t="s">
        <v>126</v>
      </c>
      <c r="AU369" s="211" t="s">
        <v>83</v>
      </c>
      <c r="AY369" s="17" t="s">
        <v>123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17" t="s">
        <v>81</v>
      </c>
      <c r="BK369" s="212">
        <f>ROUND(I369*H369,2)</f>
        <v>0</v>
      </c>
      <c r="BL369" s="17" t="s">
        <v>229</v>
      </c>
      <c r="BM369" s="211" t="s">
        <v>637</v>
      </c>
    </row>
    <row r="370" s="2" customFormat="1">
      <c r="A370" s="38"/>
      <c r="B370" s="39"/>
      <c r="C370" s="40"/>
      <c r="D370" s="213" t="s">
        <v>133</v>
      </c>
      <c r="E370" s="40"/>
      <c r="F370" s="214" t="s">
        <v>638</v>
      </c>
      <c r="G370" s="40"/>
      <c r="H370" s="40"/>
      <c r="I370" s="215"/>
      <c r="J370" s="40"/>
      <c r="K370" s="40"/>
      <c r="L370" s="44"/>
      <c r="M370" s="216"/>
      <c r="N370" s="217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133</v>
      </c>
      <c r="AU370" s="17" t="s">
        <v>83</v>
      </c>
    </row>
    <row r="371" s="2" customFormat="1">
      <c r="A371" s="38"/>
      <c r="B371" s="39"/>
      <c r="C371" s="40"/>
      <c r="D371" s="218" t="s">
        <v>135</v>
      </c>
      <c r="E371" s="40"/>
      <c r="F371" s="219" t="s">
        <v>639</v>
      </c>
      <c r="G371" s="40"/>
      <c r="H371" s="40"/>
      <c r="I371" s="215"/>
      <c r="J371" s="40"/>
      <c r="K371" s="40"/>
      <c r="L371" s="44"/>
      <c r="M371" s="216"/>
      <c r="N371" s="217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135</v>
      </c>
      <c r="AU371" s="17" t="s">
        <v>83</v>
      </c>
    </row>
    <row r="372" s="2" customFormat="1" ht="16.5" customHeight="1">
      <c r="A372" s="38"/>
      <c r="B372" s="39"/>
      <c r="C372" s="200" t="s">
        <v>640</v>
      </c>
      <c r="D372" s="200" t="s">
        <v>126</v>
      </c>
      <c r="E372" s="201" t="s">
        <v>641</v>
      </c>
      <c r="F372" s="202" t="s">
        <v>642</v>
      </c>
      <c r="G372" s="203" t="s">
        <v>129</v>
      </c>
      <c r="H372" s="204">
        <v>1</v>
      </c>
      <c r="I372" s="205"/>
      <c r="J372" s="206">
        <f>ROUND(I372*H372,2)</f>
        <v>0</v>
      </c>
      <c r="K372" s="202" t="s">
        <v>130</v>
      </c>
      <c r="L372" s="44"/>
      <c r="M372" s="207" t="s">
        <v>28</v>
      </c>
      <c r="N372" s="208" t="s">
        <v>44</v>
      </c>
      <c r="O372" s="84"/>
      <c r="P372" s="209">
        <f>O372*H372</f>
        <v>0</v>
      </c>
      <c r="Q372" s="209">
        <v>0.00031</v>
      </c>
      <c r="R372" s="209">
        <f>Q372*H372</f>
        <v>0.00031</v>
      </c>
      <c r="S372" s="209">
        <v>0</v>
      </c>
      <c r="T372" s="21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1" t="s">
        <v>229</v>
      </c>
      <c r="AT372" s="211" t="s">
        <v>126</v>
      </c>
      <c r="AU372" s="211" t="s">
        <v>83</v>
      </c>
      <c r="AY372" s="17" t="s">
        <v>123</v>
      </c>
      <c r="BE372" s="212">
        <f>IF(N372="základní",J372,0)</f>
        <v>0</v>
      </c>
      <c r="BF372" s="212">
        <f>IF(N372="snížená",J372,0)</f>
        <v>0</v>
      </c>
      <c r="BG372" s="212">
        <f>IF(N372="zákl. přenesená",J372,0)</f>
        <v>0</v>
      </c>
      <c r="BH372" s="212">
        <f>IF(N372="sníž. přenesená",J372,0)</f>
        <v>0</v>
      </c>
      <c r="BI372" s="212">
        <f>IF(N372="nulová",J372,0)</f>
        <v>0</v>
      </c>
      <c r="BJ372" s="17" t="s">
        <v>81</v>
      </c>
      <c r="BK372" s="212">
        <f>ROUND(I372*H372,2)</f>
        <v>0</v>
      </c>
      <c r="BL372" s="17" t="s">
        <v>229</v>
      </c>
      <c r="BM372" s="211" t="s">
        <v>643</v>
      </c>
    </row>
    <row r="373" s="2" customFormat="1">
      <c r="A373" s="38"/>
      <c r="B373" s="39"/>
      <c r="C373" s="40"/>
      <c r="D373" s="213" t="s">
        <v>133</v>
      </c>
      <c r="E373" s="40"/>
      <c r="F373" s="214" t="s">
        <v>642</v>
      </c>
      <c r="G373" s="40"/>
      <c r="H373" s="40"/>
      <c r="I373" s="215"/>
      <c r="J373" s="40"/>
      <c r="K373" s="40"/>
      <c r="L373" s="44"/>
      <c r="M373" s="216"/>
      <c r="N373" s="217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133</v>
      </c>
      <c r="AU373" s="17" t="s">
        <v>83</v>
      </c>
    </row>
    <row r="374" s="2" customFormat="1">
      <c r="A374" s="38"/>
      <c r="B374" s="39"/>
      <c r="C374" s="40"/>
      <c r="D374" s="218" t="s">
        <v>135</v>
      </c>
      <c r="E374" s="40"/>
      <c r="F374" s="219" t="s">
        <v>644</v>
      </c>
      <c r="G374" s="40"/>
      <c r="H374" s="40"/>
      <c r="I374" s="215"/>
      <c r="J374" s="40"/>
      <c r="K374" s="40"/>
      <c r="L374" s="44"/>
      <c r="M374" s="216"/>
      <c r="N374" s="217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135</v>
      </c>
      <c r="AU374" s="17" t="s">
        <v>83</v>
      </c>
    </row>
    <row r="375" s="2" customFormat="1" ht="16.5" customHeight="1">
      <c r="A375" s="38"/>
      <c r="B375" s="39"/>
      <c r="C375" s="200" t="s">
        <v>645</v>
      </c>
      <c r="D375" s="200" t="s">
        <v>126</v>
      </c>
      <c r="E375" s="201" t="s">
        <v>646</v>
      </c>
      <c r="F375" s="202" t="s">
        <v>647</v>
      </c>
      <c r="G375" s="203" t="s">
        <v>345</v>
      </c>
      <c r="H375" s="252"/>
      <c r="I375" s="205"/>
      <c r="J375" s="206">
        <f>ROUND(I375*H375,2)</f>
        <v>0</v>
      </c>
      <c r="K375" s="202" t="s">
        <v>130</v>
      </c>
      <c r="L375" s="44"/>
      <c r="M375" s="207" t="s">
        <v>28</v>
      </c>
      <c r="N375" s="208" t="s">
        <v>44</v>
      </c>
      <c r="O375" s="84"/>
      <c r="P375" s="209">
        <f>O375*H375</f>
        <v>0</v>
      </c>
      <c r="Q375" s="209">
        <v>0</v>
      </c>
      <c r="R375" s="209">
        <f>Q375*H375</f>
        <v>0</v>
      </c>
      <c r="S375" s="209">
        <v>0</v>
      </c>
      <c r="T375" s="21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1" t="s">
        <v>229</v>
      </c>
      <c r="AT375" s="211" t="s">
        <v>126</v>
      </c>
      <c r="AU375" s="211" t="s">
        <v>83</v>
      </c>
      <c r="AY375" s="17" t="s">
        <v>123</v>
      </c>
      <c r="BE375" s="212">
        <f>IF(N375="základní",J375,0)</f>
        <v>0</v>
      </c>
      <c r="BF375" s="212">
        <f>IF(N375="snížená",J375,0)</f>
        <v>0</v>
      </c>
      <c r="BG375" s="212">
        <f>IF(N375="zákl. přenesená",J375,0)</f>
        <v>0</v>
      </c>
      <c r="BH375" s="212">
        <f>IF(N375="sníž. přenesená",J375,0)</f>
        <v>0</v>
      </c>
      <c r="BI375" s="212">
        <f>IF(N375="nulová",J375,0)</f>
        <v>0</v>
      </c>
      <c r="BJ375" s="17" t="s">
        <v>81</v>
      </c>
      <c r="BK375" s="212">
        <f>ROUND(I375*H375,2)</f>
        <v>0</v>
      </c>
      <c r="BL375" s="17" t="s">
        <v>229</v>
      </c>
      <c r="BM375" s="211" t="s">
        <v>648</v>
      </c>
    </row>
    <row r="376" s="2" customFormat="1">
      <c r="A376" s="38"/>
      <c r="B376" s="39"/>
      <c r="C376" s="40"/>
      <c r="D376" s="213" t="s">
        <v>133</v>
      </c>
      <c r="E376" s="40"/>
      <c r="F376" s="214" t="s">
        <v>649</v>
      </c>
      <c r="G376" s="40"/>
      <c r="H376" s="40"/>
      <c r="I376" s="215"/>
      <c r="J376" s="40"/>
      <c r="K376" s="40"/>
      <c r="L376" s="44"/>
      <c r="M376" s="216"/>
      <c r="N376" s="217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133</v>
      </c>
      <c r="AU376" s="17" t="s">
        <v>83</v>
      </c>
    </row>
    <row r="377" s="2" customFormat="1">
      <c r="A377" s="38"/>
      <c r="B377" s="39"/>
      <c r="C377" s="40"/>
      <c r="D377" s="218" t="s">
        <v>135</v>
      </c>
      <c r="E377" s="40"/>
      <c r="F377" s="219" t="s">
        <v>650</v>
      </c>
      <c r="G377" s="40"/>
      <c r="H377" s="40"/>
      <c r="I377" s="215"/>
      <c r="J377" s="40"/>
      <c r="K377" s="40"/>
      <c r="L377" s="44"/>
      <c r="M377" s="216"/>
      <c r="N377" s="217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135</v>
      </c>
      <c r="AU377" s="17" t="s">
        <v>83</v>
      </c>
    </row>
    <row r="378" s="12" customFormat="1" ht="22.8" customHeight="1">
      <c r="A378" s="12"/>
      <c r="B378" s="184"/>
      <c r="C378" s="185"/>
      <c r="D378" s="186" t="s">
        <v>72</v>
      </c>
      <c r="E378" s="198" t="s">
        <v>651</v>
      </c>
      <c r="F378" s="198" t="s">
        <v>652</v>
      </c>
      <c r="G378" s="185"/>
      <c r="H378" s="185"/>
      <c r="I378" s="188"/>
      <c r="J378" s="199">
        <f>BK378</f>
        <v>0</v>
      </c>
      <c r="K378" s="185"/>
      <c r="L378" s="190"/>
      <c r="M378" s="191"/>
      <c r="N378" s="192"/>
      <c r="O378" s="192"/>
      <c r="P378" s="193">
        <f>SUM(P379:P381)</f>
        <v>0</v>
      </c>
      <c r="Q378" s="192"/>
      <c r="R378" s="193">
        <f>SUM(R379:R381)</f>
        <v>8.0000000000000007E-05</v>
      </c>
      <c r="S378" s="192"/>
      <c r="T378" s="194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95" t="s">
        <v>83</v>
      </c>
      <c r="AT378" s="196" t="s">
        <v>72</v>
      </c>
      <c r="AU378" s="196" t="s">
        <v>81</v>
      </c>
      <c r="AY378" s="195" t="s">
        <v>123</v>
      </c>
      <c r="BK378" s="197">
        <f>SUM(BK379:BK381)</f>
        <v>0</v>
      </c>
    </row>
    <row r="379" s="2" customFormat="1" ht="21.75" customHeight="1">
      <c r="A379" s="38"/>
      <c r="B379" s="39"/>
      <c r="C379" s="200" t="s">
        <v>653</v>
      </c>
      <c r="D379" s="200" t="s">
        <v>126</v>
      </c>
      <c r="E379" s="201" t="s">
        <v>654</v>
      </c>
      <c r="F379" s="202" t="s">
        <v>655</v>
      </c>
      <c r="G379" s="203" t="s">
        <v>129</v>
      </c>
      <c r="H379" s="204">
        <v>1</v>
      </c>
      <c r="I379" s="205"/>
      <c r="J379" s="206">
        <f>ROUND(I379*H379,2)</f>
        <v>0</v>
      </c>
      <c r="K379" s="202" t="s">
        <v>130</v>
      </c>
      <c r="L379" s="44"/>
      <c r="M379" s="207" t="s">
        <v>28</v>
      </c>
      <c r="N379" s="208" t="s">
        <v>44</v>
      </c>
      <c r="O379" s="84"/>
      <c r="P379" s="209">
        <f>O379*H379</f>
        <v>0</v>
      </c>
      <c r="Q379" s="209">
        <v>8.0000000000000007E-05</v>
      </c>
      <c r="R379" s="209">
        <f>Q379*H379</f>
        <v>8.0000000000000007E-05</v>
      </c>
      <c r="S379" s="209">
        <v>0</v>
      </c>
      <c r="T379" s="21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1" t="s">
        <v>229</v>
      </c>
      <c r="AT379" s="211" t="s">
        <v>126</v>
      </c>
      <c r="AU379" s="211" t="s">
        <v>83</v>
      </c>
      <c r="AY379" s="17" t="s">
        <v>123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7" t="s">
        <v>81</v>
      </c>
      <c r="BK379" s="212">
        <f>ROUND(I379*H379,2)</f>
        <v>0</v>
      </c>
      <c r="BL379" s="17" t="s">
        <v>229</v>
      </c>
      <c r="BM379" s="211" t="s">
        <v>656</v>
      </c>
    </row>
    <row r="380" s="2" customFormat="1">
      <c r="A380" s="38"/>
      <c r="B380" s="39"/>
      <c r="C380" s="40"/>
      <c r="D380" s="213" t="s">
        <v>133</v>
      </c>
      <c r="E380" s="40"/>
      <c r="F380" s="214" t="s">
        <v>657</v>
      </c>
      <c r="G380" s="40"/>
      <c r="H380" s="40"/>
      <c r="I380" s="215"/>
      <c r="J380" s="40"/>
      <c r="K380" s="40"/>
      <c r="L380" s="44"/>
      <c r="M380" s="216"/>
      <c r="N380" s="217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133</v>
      </c>
      <c r="AU380" s="17" t="s">
        <v>83</v>
      </c>
    </row>
    <row r="381" s="2" customFormat="1">
      <c r="A381" s="38"/>
      <c r="B381" s="39"/>
      <c r="C381" s="40"/>
      <c r="D381" s="218" t="s">
        <v>135</v>
      </c>
      <c r="E381" s="40"/>
      <c r="F381" s="219" t="s">
        <v>658</v>
      </c>
      <c r="G381" s="40"/>
      <c r="H381" s="40"/>
      <c r="I381" s="215"/>
      <c r="J381" s="40"/>
      <c r="K381" s="40"/>
      <c r="L381" s="44"/>
      <c r="M381" s="216"/>
      <c r="N381" s="217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135</v>
      </c>
      <c r="AU381" s="17" t="s">
        <v>83</v>
      </c>
    </row>
    <row r="382" s="12" customFormat="1" ht="22.8" customHeight="1">
      <c r="A382" s="12"/>
      <c r="B382" s="184"/>
      <c r="C382" s="185"/>
      <c r="D382" s="186" t="s">
        <v>72</v>
      </c>
      <c r="E382" s="198" t="s">
        <v>659</v>
      </c>
      <c r="F382" s="198" t="s">
        <v>660</v>
      </c>
      <c r="G382" s="185"/>
      <c r="H382" s="185"/>
      <c r="I382" s="188"/>
      <c r="J382" s="199">
        <f>BK382</f>
        <v>0</v>
      </c>
      <c r="K382" s="185"/>
      <c r="L382" s="190"/>
      <c r="M382" s="191"/>
      <c r="N382" s="192"/>
      <c r="O382" s="192"/>
      <c r="P382" s="193">
        <f>SUM(P383:P395)</f>
        <v>0</v>
      </c>
      <c r="Q382" s="192"/>
      <c r="R382" s="193">
        <f>SUM(R383:R395)</f>
        <v>0.042699999999999995</v>
      </c>
      <c r="S382" s="192"/>
      <c r="T382" s="194">
        <f>SUM(T383:T395)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5" t="s">
        <v>83</v>
      </c>
      <c r="AT382" s="196" t="s">
        <v>72</v>
      </c>
      <c r="AU382" s="196" t="s">
        <v>81</v>
      </c>
      <c r="AY382" s="195" t="s">
        <v>123</v>
      </c>
      <c r="BK382" s="197">
        <f>SUM(BK383:BK395)</f>
        <v>0</v>
      </c>
    </row>
    <row r="383" s="2" customFormat="1" ht="16.5" customHeight="1">
      <c r="A383" s="38"/>
      <c r="B383" s="39"/>
      <c r="C383" s="200" t="s">
        <v>661</v>
      </c>
      <c r="D383" s="200" t="s">
        <v>126</v>
      </c>
      <c r="E383" s="201" t="s">
        <v>662</v>
      </c>
      <c r="F383" s="202" t="s">
        <v>663</v>
      </c>
      <c r="G383" s="203" t="s">
        <v>147</v>
      </c>
      <c r="H383" s="204">
        <v>1.3999999999999999</v>
      </c>
      <c r="I383" s="205"/>
      <c r="J383" s="206">
        <f>ROUND(I383*H383,2)</f>
        <v>0</v>
      </c>
      <c r="K383" s="202" t="s">
        <v>130</v>
      </c>
      <c r="L383" s="44"/>
      <c r="M383" s="207" t="s">
        <v>28</v>
      </c>
      <c r="N383" s="208" t="s">
        <v>44</v>
      </c>
      <c r="O383" s="84"/>
      <c r="P383" s="209">
        <f>O383*H383</f>
        <v>0</v>
      </c>
      <c r="Q383" s="209">
        <v>0.0053499999999999997</v>
      </c>
      <c r="R383" s="209">
        <f>Q383*H383</f>
        <v>0.0074899999999999993</v>
      </c>
      <c r="S383" s="209">
        <v>0</v>
      </c>
      <c r="T383" s="21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1" t="s">
        <v>229</v>
      </c>
      <c r="AT383" s="211" t="s">
        <v>126</v>
      </c>
      <c r="AU383" s="211" t="s">
        <v>83</v>
      </c>
      <c r="AY383" s="17" t="s">
        <v>123</v>
      </c>
      <c r="BE383" s="212">
        <f>IF(N383="základní",J383,0)</f>
        <v>0</v>
      </c>
      <c r="BF383" s="212">
        <f>IF(N383="snížená",J383,0)</f>
        <v>0</v>
      </c>
      <c r="BG383" s="212">
        <f>IF(N383="zákl. přenesená",J383,0)</f>
        <v>0</v>
      </c>
      <c r="BH383" s="212">
        <f>IF(N383="sníž. přenesená",J383,0)</f>
        <v>0</v>
      </c>
      <c r="BI383" s="212">
        <f>IF(N383="nulová",J383,0)</f>
        <v>0</v>
      </c>
      <c r="BJ383" s="17" t="s">
        <v>81</v>
      </c>
      <c r="BK383" s="212">
        <f>ROUND(I383*H383,2)</f>
        <v>0</v>
      </c>
      <c r="BL383" s="17" t="s">
        <v>229</v>
      </c>
      <c r="BM383" s="211" t="s">
        <v>664</v>
      </c>
    </row>
    <row r="384" s="2" customFormat="1">
      <c r="A384" s="38"/>
      <c r="B384" s="39"/>
      <c r="C384" s="40"/>
      <c r="D384" s="213" t="s">
        <v>133</v>
      </c>
      <c r="E384" s="40"/>
      <c r="F384" s="214" t="s">
        <v>665</v>
      </c>
      <c r="G384" s="40"/>
      <c r="H384" s="40"/>
      <c r="I384" s="215"/>
      <c r="J384" s="40"/>
      <c r="K384" s="40"/>
      <c r="L384" s="44"/>
      <c r="M384" s="216"/>
      <c r="N384" s="217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133</v>
      </c>
      <c r="AU384" s="17" t="s">
        <v>83</v>
      </c>
    </row>
    <row r="385" s="2" customFormat="1">
      <c r="A385" s="38"/>
      <c r="B385" s="39"/>
      <c r="C385" s="40"/>
      <c r="D385" s="218" t="s">
        <v>135</v>
      </c>
      <c r="E385" s="40"/>
      <c r="F385" s="219" t="s">
        <v>666</v>
      </c>
      <c r="G385" s="40"/>
      <c r="H385" s="40"/>
      <c r="I385" s="215"/>
      <c r="J385" s="40"/>
      <c r="K385" s="40"/>
      <c r="L385" s="44"/>
      <c r="M385" s="216"/>
      <c r="N385" s="217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135</v>
      </c>
      <c r="AU385" s="17" t="s">
        <v>83</v>
      </c>
    </row>
    <row r="386" s="2" customFormat="1" ht="16.5" customHeight="1">
      <c r="A386" s="38"/>
      <c r="B386" s="39"/>
      <c r="C386" s="242" t="s">
        <v>667</v>
      </c>
      <c r="D386" s="242" t="s">
        <v>196</v>
      </c>
      <c r="E386" s="243" t="s">
        <v>668</v>
      </c>
      <c r="F386" s="244" t="s">
        <v>669</v>
      </c>
      <c r="G386" s="245" t="s">
        <v>147</v>
      </c>
      <c r="H386" s="246">
        <v>1.54</v>
      </c>
      <c r="I386" s="247"/>
      <c r="J386" s="248">
        <f>ROUND(I386*H386,2)</f>
        <v>0</v>
      </c>
      <c r="K386" s="244" t="s">
        <v>130</v>
      </c>
      <c r="L386" s="249"/>
      <c r="M386" s="250" t="s">
        <v>28</v>
      </c>
      <c r="N386" s="251" t="s">
        <v>44</v>
      </c>
      <c r="O386" s="84"/>
      <c r="P386" s="209">
        <f>O386*H386</f>
        <v>0</v>
      </c>
      <c r="Q386" s="209">
        <v>0.021499999999999998</v>
      </c>
      <c r="R386" s="209">
        <f>Q386*H386</f>
        <v>0.033110000000000001</v>
      </c>
      <c r="S386" s="209">
        <v>0</v>
      </c>
      <c r="T386" s="21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1" t="s">
        <v>341</v>
      </c>
      <c r="AT386" s="211" t="s">
        <v>196</v>
      </c>
      <c r="AU386" s="211" t="s">
        <v>83</v>
      </c>
      <c r="AY386" s="17" t="s">
        <v>123</v>
      </c>
      <c r="BE386" s="212">
        <f>IF(N386="základní",J386,0)</f>
        <v>0</v>
      </c>
      <c r="BF386" s="212">
        <f>IF(N386="snížená",J386,0)</f>
        <v>0</v>
      </c>
      <c r="BG386" s="212">
        <f>IF(N386="zákl. přenesená",J386,0)</f>
        <v>0</v>
      </c>
      <c r="BH386" s="212">
        <f>IF(N386="sníž. přenesená",J386,0)</f>
        <v>0</v>
      </c>
      <c r="BI386" s="212">
        <f>IF(N386="nulová",J386,0)</f>
        <v>0</v>
      </c>
      <c r="BJ386" s="17" t="s">
        <v>81</v>
      </c>
      <c r="BK386" s="212">
        <f>ROUND(I386*H386,2)</f>
        <v>0</v>
      </c>
      <c r="BL386" s="17" t="s">
        <v>229</v>
      </c>
      <c r="BM386" s="211" t="s">
        <v>670</v>
      </c>
    </row>
    <row r="387" s="2" customFormat="1">
      <c r="A387" s="38"/>
      <c r="B387" s="39"/>
      <c r="C387" s="40"/>
      <c r="D387" s="213" t="s">
        <v>133</v>
      </c>
      <c r="E387" s="40"/>
      <c r="F387" s="214" t="s">
        <v>669</v>
      </c>
      <c r="G387" s="40"/>
      <c r="H387" s="40"/>
      <c r="I387" s="215"/>
      <c r="J387" s="40"/>
      <c r="K387" s="40"/>
      <c r="L387" s="44"/>
      <c r="M387" s="216"/>
      <c r="N387" s="217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133</v>
      </c>
      <c r="AU387" s="17" t="s">
        <v>83</v>
      </c>
    </row>
    <row r="388" s="13" customFormat="1">
      <c r="A388" s="13"/>
      <c r="B388" s="220"/>
      <c r="C388" s="221"/>
      <c r="D388" s="213" t="s">
        <v>151</v>
      </c>
      <c r="E388" s="221"/>
      <c r="F388" s="223" t="s">
        <v>671</v>
      </c>
      <c r="G388" s="221"/>
      <c r="H388" s="224">
        <v>1.54</v>
      </c>
      <c r="I388" s="225"/>
      <c r="J388" s="221"/>
      <c r="K388" s="221"/>
      <c r="L388" s="226"/>
      <c r="M388" s="227"/>
      <c r="N388" s="228"/>
      <c r="O388" s="228"/>
      <c r="P388" s="228"/>
      <c r="Q388" s="228"/>
      <c r="R388" s="228"/>
      <c r="S388" s="228"/>
      <c r="T388" s="22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0" t="s">
        <v>151</v>
      </c>
      <c r="AU388" s="230" t="s">
        <v>83</v>
      </c>
      <c r="AV388" s="13" t="s">
        <v>83</v>
      </c>
      <c r="AW388" s="13" t="s">
        <v>4</v>
      </c>
      <c r="AX388" s="13" t="s">
        <v>81</v>
      </c>
      <c r="AY388" s="230" t="s">
        <v>123</v>
      </c>
    </row>
    <row r="389" s="2" customFormat="1" ht="16.5" customHeight="1">
      <c r="A389" s="38"/>
      <c r="B389" s="39"/>
      <c r="C389" s="200" t="s">
        <v>672</v>
      </c>
      <c r="D389" s="200" t="s">
        <v>126</v>
      </c>
      <c r="E389" s="201" t="s">
        <v>673</v>
      </c>
      <c r="F389" s="202" t="s">
        <v>674</v>
      </c>
      <c r="G389" s="203" t="s">
        <v>147</v>
      </c>
      <c r="H389" s="204">
        <v>1.3999999999999999</v>
      </c>
      <c r="I389" s="205"/>
      <c r="J389" s="206">
        <f>ROUND(I389*H389,2)</f>
        <v>0</v>
      </c>
      <c r="K389" s="202" t="s">
        <v>130</v>
      </c>
      <c r="L389" s="44"/>
      <c r="M389" s="207" t="s">
        <v>28</v>
      </c>
      <c r="N389" s="208" t="s">
        <v>44</v>
      </c>
      <c r="O389" s="84"/>
      <c r="P389" s="209">
        <f>O389*H389</f>
        <v>0</v>
      </c>
      <c r="Q389" s="209">
        <v>0.0015</v>
      </c>
      <c r="R389" s="209">
        <f>Q389*H389</f>
        <v>0.0020999999999999999</v>
      </c>
      <c r="S389" s="209">
        <v>0</v>
      </c>
      <c r="T389" s="21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1" t="s">
        <v>229</v>
      </c>
      <c r="AT389" s="211" t="s">
        <v>126</v>
      </c>
      <c r="AU389" s="211" t="s">
        <v>83</v>
      </c>
      <c r="AY389" s="17" t="s">
        <v>123</v>
      </c>
      <c r="BE389" s="212">
        <f>IF(N389="základní",J389,0)</f>
        <v>0</v>
      </c>
      <c r="BF389" s="212">
        <f>IF(N389="snížená",J389,0)</f>
        <v>0</v>
      </c>
      <c r="BG389" s="212">
        <f>IF(N389="zákl. přenesená",J389,0)</f>
        <v>0</v>
      </c>
      <c r="BH389" s="212">
        <f>IF(N389="sníž. přenesená",J389,0)</f>
        <v>0</v>
      </c>
      <c r="BI389" s="212">
        <f>IF(N389="nulová",J389,0)</f>
        <v>0</v>
      </c>
      <c r="BJ389" s="17" t="s">
        <v>81</v>
      </c>
      <c r="BK389" s="212">
        <f>ROUND(I389*H389,2)</f>
        <v>0</v>
      </c>
      <c r="BL389" s="17" t="s">
        <v>229</v>
      </c>
      <c r="BM389" s="211" t="s">
        <v>675</v>
      </c>
    </row>
    <row r="390" s="2" customFormat="1">
      <c r="A390" s="38"/>
      <c r="B390" s="39"/>
      <c r="C390" s="40"/>
      <c r="D390" s="213" t="s">
        <v>133</v>
      </c>
      <c r="E390" s="40"/>
      <c r="F390" s="214" t="s">
        <v>676</v>
      </c>
      <c r="G390" s="40"/>
      <c r="H390" s="40"/>
      <c r="I390" s="215"/>
      <c r="J390" s="40"/>
      <c r="K390" s="40"/>
      <c r="L390" s="44"/>
      <c r="M390" s="216"/>
      <c r="N390" s="217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133</v>
      </c>
      <c r="AU390" s="17" t="s">
        <v>83</v>
      </c>
    </row>
    <row r="391" s="2" customFormat="1">
      <c r="A391" s="38"/>
      <c r="B391" s="39"/>
      <c r="C391" s="40"/>
      <c r="D391" s="218" t="s">
        <v>135</v>
      </c>
      <c r="E391" s="40"/>
      <c r="F391" s="219" t="s">
        <v>677</v>
      </c>
      <c r="G391" s="40"/>
      <c r="H391" s="40"/>
      <c r="I391" s="215"/>
      <c r="J391" s="40"/>
      <c r="K391" s="40"/>
      <c r="L391" s="44"/>
      <c r="M391" s="216"/>
      <c r="N391" s="217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135</v>
      </c>
      <c r="AU391" s="17" t="s">
        <v>83</v>
      </c>
    </row>
    <row r="392" s="13" customFormat="1">
      <c r="A392" s="13"/>
      <c r="B392" s="220"/>
      <c r="C392" s="221"/>
      <c r="D392" s="213" t="s">
        <v>151</v>
      </c>
      <c r="E392" s="222" t="s">
        <v>28</v>
      </c>
      <c r="F392" s="223" t="s">
        <v>235</v>
      </c>
      <c r="G392" s="221"/>
      <c r="H392" s="224">
        <v>1.3999999999999999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151</v>
      </c>
      <c r="AU392" s="230" t="s">
        <v>83</v>
      </c>
      <c r="AV392" s="13" t="s">
        <v>83</v>
      </c>
      <c r="AW392" s="13" t="s">
        <v>35</v>
      </c>
      <c r="AX392" s="13" t="s">
        <v>81</v>
      </c>
      <c r="AY392" s="230" t="s">
        <v>123</v>
      </c>
    </row>
    <row r="393" s="2" customFormat="1" ht="16.5" customHeight="1">
      <c r="A393" s="38"/>
      <c r="B393" s="39"/>
      <c r="C393" s="200" t="s">
        <v>678</v>
      </c>
      <c r="D393" s="200" t="s">
        <v>126</v>
      </c>
      <c r="E393" s="201" t="s">
        <v>679</v>
      </c>
      <c r="F393" s="202" t="s">
        <v>680</v>
      </c>
      <c r="G393" s="203" t="s">
        <v>296</v>
      </c>
      <c r="H393" s="204">
        <v>0.042999999999999997</v>
      </c>
      <c r="I393" s="205"/>
      <c r="J393" s="206">
        <f>ROUND(I393*H393,2)</f>
        <v>0</v>
      </c>
      <c r="K393" s="202" t="s">
        <v>130</v>
      </c>
      <c r="L393" s="44"/>
      <c r="M393" s="207" t="s">
        <v>28</v>
      </c>
      <c r="N393" s="208" t="s">
        <v>44</v>
      </c>
      <c r="O393" s="84"/>
      <c r="P393" s="209">
        <f>O393*H393</f>
        <v>0</v>
      </c>
      <c r="Q393" s="209">
        <v>0</v>
      </c>
      <c r="R393" s="209">
        <f>Q393*H393</f>
        <v>0</v>
      </c>
      <c r="S393" s="209">
        <v>0</v>
      </c>
      <c r="T393" s="21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1" t="s">
        <v>229</v>
      </c>
      <c r="AT393" s="211" t="s">
        <v>126</v>
      </c>
      <c r="AU393" s="211" t="s">
        <v>83</v>
      </c>
      <c r="AY393" s="17" t="s">
        <v>123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7" t="s">
        <v>81</v>
      </c>
      <c r="BK393" s="212">
        <f>ROUND(I393*H393,2)</f>
        <v>0</v>
      </c>
      <c r="BL393" s="17" t="s">
        <v>229</v>
      </c>
      <c r="BM393" s="211" t="s">
        <v>681</v>
      </c>
    </row>
    <row r="394" s="2" customFormat="1">
      <c r="A394" s="38"/>
      <c r="B394" s="39"/>
      <c r="C394" s="40"/>
      <c r="D394" s="213" t="s">
        <v>133</v>
      </c>
      <c r="E394" s="40"/>
      <c r="F394" s="214" t="s">
        <v>682</v>
      </c>
      <c r="G394" s="40"/>
      <c r="H394" s="40"/>
      <c r="I394" s="215"/>
      <c r="J394" s="40"/>
      <c r="K394" s="40"/>
      <c r="L394" s="44"/>
      <c r="M394" s="216"/>
      <c r="N394" s="217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133</v>
      </c>
      <c r="AU394" s="17" t="s">
        <v>83</v>
      </c>
    </row>
    <row r="395" s="2" customFormat="1">
      <c r="A395" s="38"/>
      <c r="B395" s="39"/>
      <c r="C395" s="40"/>
      <c r="D395" s="218" t="s">
        <v>135</v>
      </c>
      <c r="E395" s="40"/>
      <c r="F395" s="219" t="s">
        <v>683</v>
      </c>
      <c r="G395" s="40"/>
      <c r="H395" s="40"/>
      <c r="I395" s="215"/>
      <c r="J395" s="40"/>
      <c r="K395" s="40"/>
      <c r="L395" s="44"/>
      <c r="M395" s="216"/>
      <c r="N395" s="217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135</v>
      </c>
      <c r="AU395" s="17" t="s">
        <v>83</v>
      </c>
    </row>
    <row r="396" s="12" customFormat="1" ht="22.8" customHeight="1">
      <c r="A396" s="12"/>
      <c r="B396" s="184"/>
      <c r="C396" s="185"/>
      <c r="D396" s="186" t="s">
        <v>72</v>
      </c>
      <c r="E396" s="198" t="s">
        <v>684</v>
      </c>
      <c r="F396" s="198" t="s">
        <v>685</v>
      </c>
      <c r="G396" s="185"/>
      <c r="H396" s="185"/>
      <c r="I396" s="188"/>
      <c r="J396" s="199">
        <f>BK396</f>
        <v>0</v>
      </c>
      <c r="K396" s="185"/>
      <c r="L396" s="190"/>
      <c r="M396" s="191"/>
      <c r="N396" s="192"/>
      <c r="O396" s="192"/>
      <c r="P396" s="193">
        <f>SUM(P397:P415)</f>
        <v>0</v>
      </c>
      <c r="Q396" s="192"/>
      <c r="R396" s="193">
        <f>SUM(R397:R415)</f>
        <v>0.021055000000000001</v>
      </c>
      <c r="S396" s="192"/>
      <c r="T396" s="194">
        <f>SUM(T397:T415)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5" t="s">
        <v>83</v>
      </c>
      <c r="AT396" s="196" t="s">
        <v>72</v>
      </c>
      <c r="AU396" s="196" t="s">
        <v>81</v>
      </c>
      <c r="AY396" s="195" t="s">
        <v>123</v>
      </c>
      <c r="BK396" s="197">
        <f>SUM(BK397:BK415)</f>
        <v>0</v>
      </c>
    </row>
    <row r="397" s="2" customFormat="1" ht="16.5" customHeight="1">
      <c r="A397" s="38"/>
      <c r="B397" s="39"/>
      <c r="C397" s="200" t="s">
        <v>686</v>
      </c>
      <c r="D397" s="200" t="s">
        <v>126</v>
      </c>
      <c r="E397" s="201" t="s">
        <v>687</v>
      </c>
      <c r="F397" s="202" t="s">
        <v>688</v>
      </c>
      <c r="G397" s="203" t="s">
        <v>147</v>
      </c>
      <c r="H397" s="204">
        <v>0.94999999999999996</v>
      </c>
      <c r="I397" s="205"/>
      <c r="J397" s="206">
        <f>ROUND(I397*H397,2)</f>
        <v>0</v>
      </c>
      <c r="K397" s="202" t="s">
        <v>130</v>
      </c>
      <c r="L397" s="44"/>
      <c r="M397" s="207" t="s">
        <v>28</v>
      </c>
      <c r="N397" s="208" t="s">
        <v>44</v>
      </c>
      <c r="O397" s="84"/>
      <c r="P397" s="209">
        <f>O397*H397</f>
        <v>0</v>
      </c>
      <c r="Q397" s="209">
        <v>0.00029999999999999997</v>
      </c>
      <c r="R397" s="209">
        <f>Q397*H397</f>
        <v>0.00028499999999999999</v>
      </c>
      <c r="S397" s="209">
        <v>0</v>
      </c>
      <c r="T397" s="21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1" t="s">
        <v>229</v>
      </c>
      <c r="AT397" s="211" t="s">
        <v>126</v>
      </c>
      <c r="AU397" s="211" t="s">
        <v>83</v>
      </c>
      <c r="AY397" s="17" t="s">
        <v>123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7" t="s">
        <v>81</v>
      </c>
      <c r="BK397" s="212">
        <f>ROUND(I397*H397,2)</f>
        <v>0</v>
      </c>
      <c r="BL397" s="17" t="s">
        <v>229</v>
      </c>
      <c r="BM397" s="211" t="s">
        <v>689</v>
      </c>
    </row>
    <row r="398" s="2" customFormat="1">
      <c r="A398" s="38"/>
      <c r="B398" s="39"/>
      <c r="C398" s="40"/>
      <c r="D398" s="213" t="s">
        <v>133</v>
      </c>
      <c r="E398" s="40"/>
      <c r="F398" s="214" t="s">
        <v>690</v>
      </c>
      <c r="G398" s="40"/>
      <c r="H398" s="40"/>
      <c r="I398" s="215"/>
      <c r="J398" s="40"/>
      <c r="K398" s="40"/>
      <c r="L398" s="44"/>
      <c r="M398" s="216"/>
      <c r="N398" s="217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133</v>
      </c>
      <c r="AU398" s="17" t="s">
        <v>83</v>
      </c>
    </row>
    <row r="399" s="2" customFormat="1">
      <c r="A399" s="38"/>
      <c r="B399" s="39"/>
      <c r="C399" s="40"/>
      <c r="D399" s="218" t="s">
        <v>135</v>
      </c>
      <c r="E399" s="40"/>
      <c r="F399" s="219" t="s">
        <v>691</v>
      </c>
      <c r="G399" s="40"/>
      <c r="H399" s="40"/>
      <c r="I399" s="215"/>
      <c r="J399" s="40"/>
      <c r="K399" s="40"/>
      <c r="L399" s="44"/>
      <c r="M399" s="216"/>
      <c r="N399" s="217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135</v>
      </c>
      <c r="AU399" s="17" t="s">
        <v>83</v>
      </c>
    </row>
    <row r="400" s="13" customFormat="1">
      <c r="A400" s="13"/>
      <c r="B400" s="220"/>
      <c r="C400" s="221"/>
      <c r="D400" s="213" t="s">
        <v>151</v>
      </c>
      <c r="E400" s="222" t="s">
        <v>28</v>
      </c>
      <c r="F400" s="223" t="s">
        <v>692</v>
      </c>
      <c r="G400" s="221"/>
      <c r="H400" s="224">
        <v>0.94999999999999996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0" t="s">
        <v>151</v>
      </c>
      <c r="AU400" s="230" t="s">
        <v>83</v>
      </c>
      <c r="AV400" s="13" t="s">
        <v>83</v>
      </c>
      <c r="AW400" s="13" t="s">
        <v>35</v>
      </c>
      <c r="AX400" s="13" t="s">
        <v>81</v>
      </c>
      <c r="AY400" s="230" t="s">
        <v>123</v>
      </c>
    </row>
    <row r="401" s="2" customFormat="1" ht="16.5" customHeight="1">
      <c r="A401" s="38"/>
      <c r="B401" s="39"/>
      <c r="C401" s="200" t="s">
        <v>693</v>
      </c>
      <c r="D401" s="200" t="s">
        <v>126</v>
      </c>
      <c r="E401" s="201" t="s">
        <v>694</v>
      </c>
      <c r="F401" s="202" t="s">
        <v>695</v>
      </c>
      <c r="G401" s="203" t="s">
        <v>191</v>
      </c>
      <c r="H401" s="204">
        <v>1</v>
      </c>
      <c r="I401" s="205"/>
      <c r="J401" s="206">
        <f>ROUND(I401*H401,2)</f>
        <v>0</v>
      </c>
      <c r="K401" s="202" t="s">
        <v>130</v>
      </c>
      <c r="L401" s="44"/>
      <c r="M401" s="207" t="s">
        <v>28</v>
      </c>
      <c r="N401" s="208" t="s">
        <v>44</v>
      </c>
      <c r="O401" s="84"/>
      <c r="P401" s="209">
        <f>O401*H401</f>
        <v>0</v>
      </c>
      <c r="Q401" s="209">
        <v>0.00020000000000000001</v>
      </c>
      <c r="R401" s="209">
        <f>Q401*H401</f>
        <v>0.00020000000000000001</v>
      </c>
      <c r="S401" s="209">
        <v>0</v>
      </c>
      <c r="T401" s="21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1" t="s">
        <v>229</v>
      </c>
      <c r="AT401" s="211" t="s">
        <v>126</v>
      </c>
      <c r="AU401" s="211" t="s">
        <v>83</v>
      </c>
      <c r="AY401" s="17" t="s">
        <v>123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7" t="s">
        <v>81</v>
      </c>
      <c r="BK401" s="212">
        <f>ROUND(I401*H401,2)</f>
        <v>0</v>
      </c>
      <c r="BL401" s="17" t="s">
        <v>229</v>
      </c>
      <c r="BM401" s="211" t="s">
        <v>696</v>
      </c>
    </row>
    <row r="402" s="2" customFormat="1">
      <c r="A402" s="38"/>
      <c r="B402" s="39"/>
      <c r="C402" s="40"/>
      <c r="D402" s="213" t="s">
        <v>133</v>
      </c>
      <c r="E402" s="40"/>
      <c r="F402" s="214" t="s">
        <v>697</v>
      </c>
      <c r="G402" s="40"/>
      <c r="H402" s="40"/>
      <c r="I402" s="215"/>
      <c r="J402" s="40"/>
      <c r="K402" s="40"/>
      <c r="L402" s="44"/>
      <c r="M402" s="216"/>
      <c r="N402" s="217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133</v>
      </c>
      <c r="AU402" s="17" t="s">
        <v>83</v>
      </c>
    </row>
    <row r="403" s="2" customFormat="1">
      <c r="A403" s="38"/>
      <c r="B403" s="39"/>
      <c r="C403" s="40"/>
      <c r="D403" s="218" t="s">
        <v>135</v>
      </c>
      <c r="E403" s="40"/>
      <c r="F403" s="219" t="s">
        <v>698</v>
      </c>
      <c r="G403" s="40"/>
      <c r="H403" s="40"/>
      <c r="I403" s="215"/>
      <c r="J403" s="40"/>
      <c r="K403" s="40"/>
      <c r="L403" s="44"/>
      <c r="M403" s="216"/>
      <c r="N403" s="217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135</v>
      </c>
      <c r="AU403" s="17" t="s">
        <v>83</v>
      </c>
    </row>
    <row r="404" s="2" customFormat="1" ht="16.5" customHeight="1">
      <c r="A404" s="38"/>
      <c r="B404" s="39"/>
      <c r="C404" s="242" t="s">
        <v>699</v>
      </c>
      <c r="D404" s="242" t="s">
        <v>196</v>
      </c>
      <c r="E404" s="243" t="s">
        <v>700</v>
      </c>
      <c r="F404" s="244" t="s">
        <v>701</v>
      </c>
      <c r="G404" s="245" t="s">
        <v>191</v>
      </c>
      <c r="H404" s="246">
        <v>1.1000000000000001</v>
      </c>
      <c r="I404" s="247"/>
      <c r="J404" s="248">
        <f>ROUND(I404*H404,2)</f>
        <v>0</v>
      </c>
      <c r="K404" s="244" t="s">
        <v>130</v>
      </c>
      <c r="L404" s="249"/>
      <c r="M404" s="250" t="s">
        <v>28</v>
      </c>
      <c r="N404" s="251" t="s">
        <v>44</v>
      </c>
      <c r="O404" s="84"/>
      <c r="P404" s="209">
        <f>O404*H404</f>
        <v>0</v>
      </c>
      <c r="Q404" s="209">
        <v>0.00029999999999999997</v>
      </c>
      <c r="R404" s="209">
        <f>Q404*H404</f>
        <v>0.00033</v>
      </c>
      <c r="S404" s="209">
        <v>0</v>
      </c>
      <c r="T404" s="21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1" t="s">
        <v>341</v>
      </c>
      <c r="AT404" s="211" t="s">
        <v>196</v>
      </c>
      <c r="AU404" s="211" t="s">
        <v>83</v>
      </c>
      <c r="AY404" s="17" t="s">
        <v>123</v>
      </c>
      <c r="BE404" s="212">
        <f>IF(N404="základní",J404,0)</f>
        <v>0</v>
      </c>
      <c r="BF404" s="212">
        <f>IF(N404="snížená",J404,0)</f>
        <v>0</v>
      </c>
      <c r="BG404" s="212">
        <f>IF(N404="zákl. přenesená",J404,0)</f>
        <v>0</v>
      </c>
      <c r="BH404" s="212">
        <f>IF(N404="sníž. přenesená",J404,0)</f>
        <v>0</v>
      </c>
      <c r="BI404" s="212">
        <f>IF(N404="nulová",J404,0)</f>
        <v>0</v>
      </c>
      <c r="BJ404" s="17" t="s">
        <v>81</v>
      </c>
      <c r="BK404" s="212">
        <f>ROUND(I404*H404,2)</f>
        <v>0</v>
      </c>
      <c r="BL404" s="17" t="s">
        <v>229</v>
      </c>
      <c r="BM404" s="211" t="s">
        <v>702</v>
      </c>
    </row>
    <row r="405" s="2" customFormat="1">
      <c r="A405" s="38"/>
      <c r="B405" s="39"/>
      <c r="C405" s="40"/>
      <c r="D405" s="213" t="s">
        <v>133</v>
      </c>
      <c r="E405" s="40"/>
      <c r="F405" s="214" t="s">
        <v>701</v>
      </c>
      <c r="G405" s="40"/>
      <c r="H405" s="40"/>
      <c r="I405" s="215"/>
      <c r="J405" s="40"/>
      <c r="K405" s="40"/>
      <c r="L405" s="44"/>
      <c r="M405" s="216"/>
      <c r="N405" s="217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133</v>
      </c>
      <c r="AU405" s="17" t="s">
        <v>83</v>
      </c>
    </row>
    <row r="406" s="13" customFormat="1">
      <c r="A406" s="13"/>
      <c r="B406" s="220"/>
      <c r="C406" s="221"/>
      <c r="D406" s="213" t="s">
        <v>151</v>
      </c>
      <c r="E406" s="221"/>
      <c r="F406" s="223" t="s">
        <v>703</v>
      </c>
      <c r="G406" s="221"/>
      <c r="H406" s="224">
        <v>1.1000000000000001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0" t="s">
        <v>151</v>
      </c>
      <c r="AU406" s="230" t="s">
        <v>83</v>
      </c>
      <c r="AV406" s="13" t="s">
        <v>83</v>
      </c>
      <c r="AW406" s="13" t="s">
        <v>4</v>
      </c>
      <c r="AX406" s="13" t="s">
        <v>81</v>
      </c>
      <c r="AY406" s="230" t="s">
        <v>123</v>
      </c>
    </row>
    <row r="407" s="2" customFormat="1" ht="21.75" customHeight="1">
      <c r="A407" s="38"/>
      <c r="B407" s="39"/>
      <c r="C407" s="200" t="s">
        <v>704</v>
      </c>
      <c r="D407" s="200" t="s">
        <v>126</v>
      </c>
      <c r="E407" s="201" t="s">
        <v>705</v>
      </c>
      <c r="F407" s="202" t="s">
        <v>706</v>
      </c>
      <c r="G407" s="203" t="s">
        <v>147</v>
      </c>
      <c r="H407" s="204">
        <v>1</v>
      </c>
      <c r="I407" s="205"/>
      <c r="J407" s="206">
        <f>ROUND(I407*H407,2)</f>
        <v>0</v>
      </c>
      <c r="K407" s="202" t="s">
        <v>130</v>
      </c>
      <c r="L407" s="44"/>
      <c r="M407" s="207" t="s">
        <v>28</v>
      </c>
      <c r="N407" s="208" t="s">
        <v>44</v>
      </c>
      <c r="O407" s="84"/>
      <c r="P407" s="209">
        <f>O407*H407</f>
        <v>0</v>
      </c>
      <c r="Q407" s="209">
        <v>0.0060499999999999998</v>
      </c>
      <c r="R407" s="209">
        <f>Q407*H407</f>
        <v>0.0060499999999999998</v>
      </c>
      <c r="S407" s="209">
        <v>0</v>
      </c>
      <c r="T407" s="21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1" t="s">
        <v>229</v>
      </c>
      <c r="AT407" s="211" t="s">
        <v>126</v>
      </c>
      <c r="AU407" s="211" t="s">
        <v>83</v>
      </c>
      <c r="AY407" s="17" t="s">
        <v>123</v>
      </c>
      <c r="BE407" s="212">
        <f>IF(N407="základní",J407,0)</f>
        <v>0</v>
      </c>
      <c r="BF407" s="212">
        <f>IF(N407="snížená",J407,0)</f>
        <v>0</v>
      </c>
      <c r="BG407" s="212">
        <f>IF(N407="zákl. přenesená",J407,0)</f>
        <v>0</v>
      </c>
      <c r="BH407" s="212">
        <f>IF(N407="sníž. přenesená",J407,0)</f>
        <v>0</v>
      </c>
      <c r="BI407" s="212">
        <f>IF(N407="nulová",J407,0)</f>
        <v>0</v>
      </c>
      <c r="BJ407" s="17" t="s">
        <v>81</v>
      </c>
      <c r="BK407" s="212">
        <f>ROUND(I407*H407,2)</f>
        <v>0</v>
      </c>
      <c r="BL407" s="17" t="s">
        <v>229</v>
      </c>
      <c r="BM407" s="211" t="s">
        <v>707</v>
      </c>
    </row>
    <row r="408" s="2" customFormat="1">
      <c r="A408" s="38"/>
      <c r="B408" s="39"/>
      <c r="C408" s="40"/>
      <c r="D408" s="213" t="s">
        <v>133</v>
      </c>
      <c r="E408" s="40"/>
      <c r="F408" s="214" t="s">
        <v>708</v>
      </c>
      <c r="G408" s="40"/>
      <c r="H408" s="40"/>
      <c r="I408" s="215"/>
      <c r="J408" s="40"/>
      <c r="K408" s="40"/>
      <c r="L408" s="44"/>
      <c r="M408" s="216"/>
      <c r="N408" s="217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133</v>
      </c>
      <c r="AU408" s="17" t="s">
        <v>83</v>
      </c>
    </row>
    <row r="409" s="2" customFormat="1">
      <c r="A409" s="38"/>
      <c r="B409" s="39"/>
      <c r="C409" s="40"/>
      <c r="D409" s="218" t="s">
        <v>135</v>
      </c>
      <c r="E409" s="40"/>
      <c r="F409" s="219" t="s">
        <v>709</v>
      </c>
      <c r="G409" s="40"/>
      <c r="H409" s="40"/>
      <c r="I409" s="215"/>
      <c r="J409" s="40"/>
      <c r="K409" s="40"/>
      <c r="L409" s="44"/>
      <c r="M409" s="216"/>
      <c r="N409" s="217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135</v>
      </c>
      <c r="AU409" s="17" t="s">
        <v>83</v>
      </c>
    </row>
    <row r="410" s="2" customFormat="1" ht="16.5" customHeight="1">
      <c r="A410" s="38"/>
      <c r="B410" s="39"/>
      <c r="C410" s="242" t="s">
        <v>710</v>
      </c>
      <c r="D410" s="242" t="s">
        <v>196</v>
      </c>
      <c r="E410" s="243" t="s">
        <v>711</v>
      </c>
      <c r="F410" s="244" t="s">
        <v>712</v>
      </c>
      <c r="G410" s="245" t="s">
        <v>147</v>
      </c>
      <c r="H410" s="246">
        <v>1.1000000000000001</v>
      </c>
      <c r="I410" s="247"/>
      <c r="J410" s="248">
        <f>ROUND(I410*H410,2)</f>
        <v>0</v>
      </c>
      <c r="K410" s="244" t="s">
        <v>130</v>
      </c>
      <c r="L410" s="249"/>
      <c r="M410" s="250" t="s">
        <v>28</v>
      </c>
      <c r="N410" s="251" t="s">
        <v>44</v>
      </c>
      <c r="O410" s="84"/>
      <c r="P410" s="209">
        <f>O410*H410</f>
        <v>0</v>
      </c>
      <c r="Q410" s="209">
        <v>0.0129</v>
      </c>
      <c r="R410" s="209">
        <f>Q410*H410</f>
        <v>0.014190000000000001</v>
      </c>
      <c r="S410" s="209">
        <v>0</v>
      </c>
      <c r="T410" s="21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1" t="s">
        <v>341</v>
      </c>
      <c r="AT410" s="211" t="s">
        <v>196</v>
      </c>
      <c r="AU410" s="211" t="s">
        <v>83</v>
      </c>
      <c r="AY410" s="17" t="s">
        <v>123</v>
      </c>
      <c r="BE410" s="212">
        <f>IF(N410="základní",J410,0)</f>
        <v>0</v>
      </c>
      <c r="BF410" s="212">
        <f>IF(N410="snížená",J410,0)</f>
        <v>0</v>
      </c>
      <c r="BG410" s="212">
        <f>IF(N410="zákl. přenesená",J410,0)</f>
        <v>0</v>
      </c>
      <c r="BH410" s="212">
        <f>IF(N410="sníž. přenesená",J410,0)</f>
        <v>0</v>
      </c>
      <c r="BI410" s="212">
        <f>IF(N410="nulová",J410,0)</f>
        <v>0</v>
      </c>
      <c r="BJ410" s="17" t="s">
        <v>81</v>
      </c>
      <c r="BK410" s="212">
        <f>ROUND(I410*H410,2)</f>
        <v>0</v>
      </c>
      <c r="BL410" s="17" t="s">
        <v>229</v>
      </c>
      <c r="BM410" s="211" t="s">
        <v>713</v>
      </c>
    </row>
    <row r="411" s="2" customFormat="1">
      <c r="A411" s="38"/>
      <c r="B411" s="39"/>
      <c r="C411" s="40"/>
      <c r="D411" s="213" t="s">
        <v>133</v>
      </c>
      <c r="E411" s="40"/>
      <c r="F411" s="214" t="s">
        <v>712</v>
      </c>
      <c r="G411" s="40"/>
      <c r="H411" s="40"/>
      <c r="I411" s="215"/>
      <c r="J411" s="40"/>
      <c r="K411" s="40"/>
      <c r="L411" s="44"/>
      <c r="M411" s="216"/>
      <c r="N411" s="217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133</v>
      </c>
      <c r="AU411" s="17" t="s">
        <v>83</v>
      </c>
    </row>
    <row r="412" s="13" customFormat="1">
      <c r="A412" s="13"/>
      <c r="B412" s="220"/>
      <c r="C412" s="221"/>
      <c r="D412" s="213" t="s">
        <v>151</v>
      </c>
      <c r="E412" s="221"/>
      <c r="F412" s="223" t="s">
        <v>703</v>
      </c>
      <c r="G412" s="221"/>
      <c r="H412" s="224">
        <v>1.1000000000000001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0" t="s">
        <v>151</v>
      </c>
      <c r="AU412" s="230" t="s">
        <v>83</v>
      </c>
      <c r="AV412" s="13" t="s">
        <v>83</v>
      </c>
      <c r="AW412" s="13" t="s">
        <v>4</v>
      </c>
      <c r="AX412" s="13" t="s">
        <v>81</v>
      </c>
      <c r="AY412" s="230" t="s">
        <v>123</v>
      </c>
    </row>
    <row r="413" s="2" customFormat="1" ht="16.5" customHeight="1">
      <c r="A413" s="38"/>
      <c r="B413" s="39"/>
      <c r="C413" s="200" t="s">
        <v>714</v>
      </c>
      <c r="D413" s="200" t="s">
        <v>126</v>
      </c>
      <c r="E413" s="201" t="s">
        <v>715</v>
      </c>
      <c r="F413" s="202" t="s">
        <v>716</v>
      </c>
      <c r="G413" s="203" t="s">
        <v>296</v>
      </c>
      <c r="H413" s="204">
        <v>0.021000000000000001</v>
      </c>
      <c r="I413" s="205"/>
      <c r="J413" s="206">
        <f>ROUND(I413*H413,2)</f>
        <v>0</v>
      </c>
      <c r="K413" s="202" t="s">
        <v>130</v>
      </c>
      <c r="L413" s="44"/>
      <c r="M413" s="207" t="s">
        <v>28</v>
      </c>
      <c r="N413" s="208" t="s">
        <v>44</v>
      </c>
      <c r="O413" s="84"/>
      <c r="P413" s="209">
        <f>O413*H413</f>
        <v>0</v>
      </c>
      <c r="Q413" s="209">
        <v>0</v>
      </c>
      <c r="R413" s="209">
        <f>Q413*H413</f>
        <v>0</v>
      </c>
      <c r="S413" s="209">
        <v>0</v>
      </c>
      <c r="T413" s="21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1" t="s">
        <v>229</v>
      </c>
      <c r="AT413" s="211" t="s">
        <v>126</v>
      </c>
      <c r="AU413" s="211" t="s">
        <v>83</v>
      </c>
      <c r="AY413" s="17" t="s">
        <v>123</v>
      </c>
      <c r="BE413" s="212">
        <f>IF(N413="základní",J413,0)</f>
        <v>0</v>
      </c>
      <c r="BF413" s="212">
        <f>IF(N413="snížená",J413,0)</f>
        <v>0</v>
      </c>
      <c r="BG413" s="212">
        <f>IF(N413="zákl. přenesená",J413,0)</f>
        <v>0</v>
      </c>
      <c r="BH413" s="212">
        <f>IF(N413="sníž. přenesená",J413,0)</f>
        <v>0</v>
      </c>
      <c r="BI413" s="212">
        <f>IF(N413="nulová",J413,0)</f>
        <v>0</v>
      </c>
      <c r="BJ413" s="17" t="s">
        <v>81</v>
      </c>
      <c r="BK413" s="212">
        <f>ROUND(I413*H413,2)</f>
        <v>0</v>
      </c>
      <c r="BL413" s="17" t="s">
        <v>229</v>
      </c>
      <c r="BM413" s="211" t="s">
        <v>717</v>
      </c>
    </row>
    <row r="414" s="2" customFormat="1">
      <c r="A414" s="38"/>
      <c r="B414" s="39"/>
      <c r="C414" s="40"/>
      <c r="D414" s="213" t="s">
        <v>133</v>
      </c>
      <c r="E414" s="40"/>
      <c r="F414" s="214" t="s">
        <v>718</v>
      </c>
      <c r="G414" s="40"/>
      <c r="H414" s="40"/>
      <c r="I414" s="215"/>
      <c r="J414" s="40"/>
      <c r="K414" s="40"/>
      <c r="L414" s="44"/>
      <c r="M414" s="216"/>
      <c r="N414" s="217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133</v>
      </c>
      <c r="AU414" s="17" t="s">
        <v>83</v>
      </c>
    </row>
    <row r="415" s="2" customFormat="1">
      <c r="A415" s="38"/>
      <c r="B415" s="39"/>
      <c r="C415" s="40"/>
      <c r="D415" s="218" t="s">
        <v>135</v>
      </c>
      <c r="E415" s="40"/>
      <c r="F415" s="219" t="s">
        <v>719</v>
      </c>
      <c r="G415" s="40"/>
      <c r="H415" s="40"/>
      <c r="I415" s="215"/>
      <c r="J415" s="40"/>
      <c r="K415" s="40"/>
      <c r="L415" s="44"/>
      <c r="M415" s="216"/>
      <c r="N415" s="217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135</v>
      </c>
      <c r="AU415" s="17" t="s">
        <v>83</v>
      </c>
    </row>
    <row r="416" s="12" customFormat="1" ht="25.92" customHeight="1">
      <c r="A416" s="12"/>
      <c r="B416" s="184"/>
      <c r="C416" s="185"/>
      <c r="D416" s="186" t="s">
        <v>72</v>
      </c>
      <c r="E416" s="187" t="s">
        <v>720</v>
      </c>
      <c r="F416" s="187" t="s">
        <v>721</v>
      </c>
      <c r="G416" s="185"/>
      <c r="H416" s="185"/>
      <c r="I416" s="188"/>
      <c r="J416" s="189">
        <f>BK416</f>
        <v>0</v>
      </c>
      <c r="K416" s="185"/>
      <c r="L416" s="190"/>
      <c r="M416" s="191"/>
      <c r="N416" s="192"/>
      <c r="O416" s="192"/>
      <c r="P416" s="193">
        <f>SUM(P417:P422)</f>
        <v>0</v>
      </c>
      <c r="Q416" s="192"/>
      <c r="R416" s="193">
        <f>SUM(R417:R422)</f>
        <v>0</v>
      </c>
      <c r="S416" s="192"/>
      <c r="T416" s="194">
        <f>SUM(T417:T422)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5" t="s">
        <v>131</v>
      </c>
      <c r="AT416" s="196" t="s">
        <v>72</v>
      </c>
      <c r="AU416" s="196" t="s">
        <v>73</v>
      </c>
      <c r="AY416" s="195" t="s">
        <v>123</v>
      </c>
      <c r="BK416" s="197">
        <f>SUM(BK417:BK422)</f>
        <v>0</v>
      </c>
    </row>
    <row r="417" s="2" customFormat="1" ht="16.5" customHeight="1">
      <c r="A417" s="38"/>
      <c r="B417" s="39"/>
      <c r="C417" s="200" t="s">
        <v>722</v>
      </c>
      <c r="D417" s="200" t="s">
        <v>126</v>
      </c>
      <c r="E417" s="201" t="s">
        <v>723</v>
      </c>
      <c r="F417" s="202" t="s">
        <v>724</v>
      </c>
      <c r="G417" s="203" t="s">
        <v>725</v>
      </c>
      <c r="H417" s="204">
        <v>5</v>
      </c>
      <c r="I417" s="205"/>
      <c r="J417" s="206">
        <f>ROUND(I417*H417,2)</f>
        <v>0</v>
      </c>
      <c r="K417" s="202" t="s">
        <v>130</v>
      </c>
      <c r="L417" s="44"/>
      <c r="M417" s="207" t="s">
        <v>28</v>
      </c>
      <c r="N417" s="208" t="s">
        <v>44</v>
      </c>
      <c r="O417" s="84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1" t="s">
        <v>726</v>
      </c>
      <c r="AT417" s="211" t="s">
        <v>126</v>
      </c>
      <c r="AU417" s="211" t="s">
        <v>81</v>
      </c>
      <c r="AY417" s="17" t="s">
        <v>123</v>
      </c>
      <c r="BE417" s="212">
        <f>IF(N417="základní",J417,0)</f>
        <v>0</v>
      </c>
      <c r="BF417" s="212">
        <f>IF(N417="snížená",J417,0)</f>
        <v>0</v>
      </c>
      <c r="BG417" s="212">
        <f>IF(N417="zákl. přenesená",J417,0)</f>
        <v>0</v>
      </c>
      <c r="BH417" s="212">
        <f>IF(N417="sníž. přenesená",J417,0)</f>
        <v>0</v>
      </c>
      <c r="BI417" s="212">
        <f>IF(N417="nulová",J417,0)</f>
        <v>0</v>
      </c>
      <c r="BJ417" s="17" t="s">
        <v>81</v>
      </c>
      <c r="BK417" s="212">
        <f>ROUND(I417*H417,2)</f>
        <v>0</v>
      </c>
      <c r="BL417" s="17" t="s">
        <v>726</v>
      </c>
      <c r="BM417" s="211" t="s">
        <v>727</v>
      </c>
    </row>
    <row r="418" s="2" customFormat="1">
      <c r="A418" s="38"/>
      <c r="B418" s="39"/>
      <c r="C418" s="40"/>
      <c r="D418" s="213" t="s">
        <v>133</v>
      </c>
      <c r="E418" s="40"/>
      <c r="F418" s="214" t="s">
        <v>728</v>
      </c>
      <c r="G418" s="40"/>
      <c r="H418" s="40"/>
      <c r="I418" s="215"/>
      <c r="J418" s="40"/>
      <c r="K418" s="40"/>
      <c r="L418" s="44"/>
      <c r="M418" s="216"/>
      <c r="N418" s="217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133</v>
      </c>
      <c r="AU418" s="17" t="s">
        <v>81</v>
      </c>
    </row>
    <row r="419" s="2" customFormat="1">
      <c r="A419" s="38"/>
      <c r="B419" s="39"/>
      <c r="C419" s="40"/>
      <c r="D419" s="218" t="s">
        <v>135</v>
      </c>
      <c r="E419" s="40"/>
      <c r="F419" s="219" t="s">
        <v>729</v>
      </c>
      <c r="G419" s="40"/>
      <c r="H419" s="40"/>
      <c r="I419" s="215"/>
      <c r="J419" s="40"/>
      <c r="K419" s="40"/>
      <c r="L419" s="44"/>
      <c r="M419" s="216"/>
      <c r="N419" s="217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135</v>
      </c>
      <c r="AU419" s="17" t="s">
        <v>81</v>
      </c>
    </row>
    <row r="420" s="2" customFormat="1" ht="16.5" customHeight="1">
      <c r="A420" s="38"/>
      <c r="B420" s="39"/>
      <c r="C420" s="200" t="s">
        <v>730</v>
      </c>
      <c r="D420" s="200" t="s">
        <v>126</v>
      </c>
      <c r="E420" s="201" t="s">
        <v>731</v>
      </c>
      <c r="F420" s="202" t="s">
        <v>732</v>
      </c>
      <c r="G420" s="203" t="s">
        <v>725</v>
      </c>
      <c r="H420" s="204">
        <v>10</v>
      </c>
      <c r="I420" s="205"/>
      <c r="J420" s="206">
        <f>ROUND(I420*H420,2)</f>
        <v>0</v>
      </c>
      <c r="K420" s="202" t="s">
        <v>130</v>
      </c>
      <c r="L420" s="44"/>
      <c r="M420" s="207" t="s">
        <v>28</v>
      </c>
      <c r="N420" s="208" t="s">
        <v>44</v>
      </c>
      <c r="O420" s="84"/>
      <c r="P420" s="209">
        <f>O420*H420</f>
        <v>0</v>
      </c>
      <c r="Q420" s="209">
        <v>0</v>
      </c>
      <c r="R420" s="209">
        <f>Q420*H420</f>
        <v>0</v>
      </c>
      <c r="S420" s="209">
        <v>0</v>
      </c>
      <c r="T420" s="21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1" t="s">
        <v>726</v>
      </c>
      <c r="AT420" s="211" t="s">
        <v>126</v>
      </c>
      <c r="AU420" s="211" t="s">
        <v>81</v>
      </c>
      <c r="AY420" s="17" t="s">
        <v>123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17" t="s">
        <v>81</v>
      </c>
      <c r="BK420" s="212">
        <f>ROUND(I420*H420,2)</f>
        <v>0</v>
      </c>
      <c r="BL420" s="17" t="s">
        <v>726</v>
      </c>
      <c r="BM420" s="211" t="s">
        <v>733</v>
      </c>
    </row>
    <row r="421" s="2" customFormat="1">
      <c r="A421" s="38"/>
      <c r="B421" s="39"/>
      <c r="C421" s="40"/>
      <c r="D421" s="213" t="s">
        <v>133</v>
      </c>
      <c r="E421" s="40"/>
      <c r="F421" s="214" t="s">
        <v>734</v>
      </c>
      <c r="G421" s="40"/>
      <c r="H421" s="40"/>
      <c r="I421" s="215"/>
      <c r="J421" s="40"/>
      <c r="K421" s="40"/>
      <c r="L421" s="44"/>
      <c r="M421" s="216"/>
      <c r="N421" s="217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133</v>
      </c>
      <c r="AU421" s="17" t="s">
        <v>81</v>
      </c>
    </row>
    <row r="422" s="2" customFormat="1">
      <c r="A422" s="38"/>
      <c r="B422" s="39"/>
      <c r="C422" s="40"/>
      <c r="D422" s="218" t="s">
        <v>135</v>
      </c>
      <c r="E422" s="40"/>
      <c r="F422" s="219" t="s">
        <v>735</v>
      </c>
      <c r="G422" s="40"/>
      <c r="H422" s="40"/>
      <c r="I422" s="215"/>
      <c r="J422" s="40"/>
      <c r="K422" s="40"/>
      <c r="L422" s="44"/>
      <c r="M422" s="253"/>
      <c r="N422" s="254"/>
      <c r="O422" s="255"/>
      <c r="P422" s="255"/>
      <c r="Q422" s="255"/>
      <c r="R422" s="255"/>
      <c r="S422" s="255"/>
      <c r="T422" s="256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135</v>
      </c>
      <c r="AU422" s="17" t="s">
        <v>81</v>
      </c>
    </row>
    <row r="423" s="2" customFormat="1" ht="6.96" customHeight="1">
      <c r="A423" s="38"/>
      <c r="B423" s="59"/>
      <c r="C423" s="60"/>
      <c r="D423" s="60"/>
      <c r="E423" s="60"/>
      <c r="F423" s="60"/>
      <c r="G423" s="60"/>
      <c r="H423" s="60"/>
      <c r="I423" s="60"/>
      <c r="J423" s="60"/>
      <c r="K423" s="60"/>
      <c r="L423" s="44"/>
      <c r="M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</row>
  </sheetData>
  <sheetProtection sheet="1" autoFilter="0" formatColumns="0" formatRows="0" objects="1" scenarios="1" spinCount="100000" saltValue="dFSLRZtoTdboCkZmthpuaHtERzDlc9JA/XDyTnS5TaNSpVqqP7YDoE9uqzuzGQr6FVFPJYeEpzjFnjzfDSKeiw==" hashValue="z159otWW6hVKj7D1e2YXvzmA40sbe7MhvN6sdjS53Vg5x7tDyFghUUnu+6kzXK7pebjEVNHnkpCAqyNET1AQJw==" algorithmName="SHA-512" password="CC35"/>
  <autoFilter ref="C94:K42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2_01/340235212"/>
    <hyperlink ref="F104" r:id="rId2" display="https://podminky.urs.cz/item/CS_URS_2022_01/411388621"/>
    <hyperlink ref="F108" r:id="rId3" display="https://podminky.urs.cz/item/CS_URS_2022_01/612325101"/>
    <hyperlink ref="F112" r:id="rId4" display="https://podminky.urs.cz/item/CS_URS_2022_01/612325102"/>
    <hyperlink ref="F118" r:id="rId5" display="https://podminky.urs.cz/item/CS_URS_2022_01/612325111"/>
    <hyperlink ref="F121" r:id="rId6" display="https://podminky.urs.cz/item/CS_URS_2022_01/612325112"/>
    <hyperlink ref="F124" r:id="rId7" display="https://podminky.urs.cz/item/CS_URS_2022_01/631311135"/>
    <hyperlink ref="F128" r:id="rId8" display="https://podminky.urs.cz/item/CS_URS_2022_01/631341162"/>
    <hyperlink ref="F133" r:id="rId9" display="https://podminky.urs.cz/item/CS_URS_2022_01/935932111"/>
    <hyperlink ref="F141" r:id="rId10" display="https://podminky.urs.cz/item/CS_URS_2022_01/935932632"/>
    <hyperlink ref="F144" r:id="rId11" display="https://podminky.urs.cz/item/CS_URS_2022_01/949121111"/>
    <hyperlink ref="F147" r:id="rId12" display="https://podminky.urs.cz/item/CS_URS_2022_01/949121211"/>
    <hyperlink ref="F150" r:id="rId13" display="https://podminky.urs.cz/item/CS_URS_2022_01/949121811"/>
    <hyperlink ref="F153" r:id="rId14" display="https://podminky.urs.cz/item/CS_URS_2022_01/965042231"/>
    <hyperlink ref="F157" r:id="rId15" display="https://podminky.urs.cz/item/CS_URS_2022_01/965081113"/>
    <hyperlink ref="F161" r:id="rId16" display="https://podminky.urs.cz/item/CS_URS_2022_01/969041111"/>
    <hyperlink ref="F165" r:id="rId17" display="https://podminky.urs.cz/item/CS_URS_2022_01/971033231"/>
    <hyperlink ref="F171" r:id="rId18" display="https://podminky.urs.cz/item/CS_URS_2022_01/972054141"/>
    <hyperlink ref="F174" r:id="rId19" display="https://podminky.urs.cz/item/CS_URS_2022_01/974031153"/>
    <hyperlink ref="F178" r:id="rId20" display="https://podminky.urs.cz/item/CS_URS_2022_01/974031155"/>
    <hyperlink ref="F184" r:id="rId21" display="https://podminky.urs.cz/item/CS_URS_2022_01/974031164"/>
    <hyperlink ref="F188" r:id="rId22" display="https://podminky.urs.cz/item/CS_URS_2022_01/977311112"/>
    <hyperlink ref="F193" r:id="rId23" display="https://podminky.urs.cz/item/CS_URS_2022_01/997013111"/>
    <hyperlink ref="F196" r:id="rId24" display="https://podminky.urs.cz/item/CS_URS_2022_01/997013501"/>
    <hyperlink ref="F199" r:id="rId25" display="https://podminky.urs.cz/item/CS_URS_2022_01/997013509"/>
    <hyperlink ref="F203" r:id="rId26" display="https://podminky.urs.cz/item/CS_URS_2022_01/997013609"/>
    <hyperlink ref="F207" r:id="rId27" display="https://podminky.urs.cz/item/CS_URS_2022_01/998012101"/>
    <hyperlink ref="F212" r:id="rId28" display="https://podminky.urs.cz/item/CS_URS_2022_01/711191101"/>
    <hyperlink ref="F218" r:id="rId29" display="https://podminky.urs.cz/item/CS_URS_2022_01/998711201"/>
    <hyperlink ref="F222" r:id="rId30" display="https://podminky.urs.cz/item/CS_URS_2022_01/721100902"/>
    <hyperlink ref="F225" r:id="rId31" display="https://podminky.urs.cz/item/CS_URS_2022_01/721170972"/>
    <hyperlink ref="F228" r:id="rId32" display="https://podminky.urs.cz/item/CS_URS_2022_01/721171803"/>
    <hyperlink ref="F232" r:id="rId33" display="https://podminky.urs.cz/item/CS_URS_2022_01/721171912"/>
    <hyperlink ref="F235" r:id="rId34" display="https://podminky.urs.cz/item/CS_URS_2022_01/721174024"/>
    <hyperlink ref="F242" r:id="rId35" display="https://podminky.urs.cz/item/CS_URS_2022_01/721174042"/>
    <hyperlink ref="F251" r:id="rId36" display="https://podminky.urs.cz/item/CS_URS_2022_01/721174043"/>
    <hyperlink ref="F255" r:id="rId37" display="https://podminky.urs.cz/item/CS_URS_2022_01/721174044"/>
    <hyperlink ref="F259" r:id="rId38" display="https://podminky.urs.cz/item/CS_URS_2022_01/721175204"/>
    <hyperlink ref="F263" r:id="rId39" display="https://podminky.urs.cz/item/CS_URS_2022_01/721194103"/>
    <hyperlink ref="F266" r:id="rId40" display="https://podminky.urs.cz/item/CS_URS_2022_01/721194104"/>
    <hyperlink ref="F269" r:id="rId41" display="https://podminky.urs.cz/item/CS_URS_2022_01/721194105"/>
    <hyperlink ref="F272" r:id="rId42" display="https://podminky.urs.cz/item/CS_URS_2022_01/721220801"/>
    <hyperlink ref="F275" r:id="rId43" display="https://podminky.urs.cz/item/CS_URS_2022_01/721226512"/>
    <hyperlink ref="F278" r:id="rId44" display="https://podminky.urs.cz/item/CS_URS_2022_01/721290111"/>
    <hyperlink ref="F282" r:id="rId45" display="https://podminky.urs.cz/item/CS_URS_2022_01/721290821"/>
    <hyperlink ref="F285" r:id="rId46" display="https://podminky.urs.cz/item/CS_URS_2022_01/998721201"/>
    <hyperlink ref="F289" r:id="rId47" display="https://podminky.urs.cz/item/CS_URS_2022_01/722130801"/>
    <hyperlink ref="F292" r:id="rId48" display="https://podminky.urs.cz/item/CS_URS_2022_01/722130913"/>
    <hyperlink ref="F295" r:id="rId49" display="https://podminky.urs.cz/item/CS_URS_2022_01/722131932"/>
    <hyperlink ref="F298" r:id="rId50" display="https://podminky.urs.cz/item/CS_URS_2022_01/722131943"/>
    <hyperlink ref="F301" r:id="rId51" display="https://podminky.urs.cz/item/CS_URS_2022_01/722170801"/>
    <hyperlink ref="F305" r:id="rId52" display="https://podminky.urs.cz/item/CS_URS_2022_01/722175002"/>
    <hyperlink ref="F309" r:id="rId53" display="https://podminky.urs.cz/item/CS_URS_2022_01/722175003"/>
    <hyperlink ref="F313" r:id="rId54" display="https://podminky.urs.cz/item/CS_URS_2022_01/722179191"/>
    <hyperlink ref="F316" r:id="rId55" display="https://podminky.urs.cz/item/CS_URS_2022_01/722181211"/>
    <hyperlink ref="F320" r:id="rId56" display="https://podminky.urs.cz/item/CS_URS_2022_01/722181212"/>
    <hyperlink ref="F324" r:id="rId57" display="https://podminky.urs.cz/item/CS_URS_2022_01/722190401"/>
    <hyperlink ref="F327" r:id="rId58" display="https://podminky.urs.cz/item/CS_URS_2022_01/722190901"/>
    <hyperlink ref="F330" r:id="rId59" display="https://podminky.urs.cz/item/CS_URS_2022_01/722220121"/>
    <hyperlink ref="F333" r:id="rId60" display="https://podminky.urs.cz/item/CS_URS_2022_01/722290226"/>
    <hyperlink ref="F337" r:id="rId61" display="https://podminky.urs.cz/item/CS_URS_2022_01/722290234"/>
    <hyperlink ref="F340" r:id="rId62" display="https://podminky.urs.cz/item/CS_URS_2022_01/722290821"/>
    <hyperlink ref="F343" r:id="rId63" display="https://podminky.urs.cz/item/CS_URS_2022_01/998722201"/>
    <hyperlink ref="F347" r:id="rId64" display="https://podminky.urs.cz/item/CS_URS_2022_01/725210821"/>
    <hyperlink ref="F350" r:id="rId65" display="https://podminky.urs.cz/item/CS_URS_2022_01/725210911"/>
    <hyperlink ref="F353" r:id="rId66" display="https://podminky.urs.cz/item/CS_URS_2022_01/725331211"/>
    <hyperlink ref="F356" r:id="rId67" display="https://podminky.urs.cz/item/CS_URS_2022_01/725813112"/>
    <hyperlink ref="F359" r:id="rId68" display="https://podminky.urs.cz/item/CS_URS_2022_01/725820801"/>
    <hyperlink ref="F362" r:id="rId69" display="https://podminky.urs.cz/item/CS_URS_2022_01/725821311"/>
    <hyperlink ref="F365" r:id="rId70" display="https://podminky.urs.cz/item/CS_URS_2022_01/725860811"/>
    <hyperlink ref="F368" r:id="rId71" display="https://podminky.urs.cz/item/CS_URS_2022_01/725861102"/>
    <hyperlink ref="F371" r:id="rId72" display="https://podminky.urs.cz/item/CS_URS_2022_01/725862103"/>
    <hyperlink ref="F374" r:id="rId73" display="https://podminky.urs.cz/item/CS_URS_2022_01/725980123"/>
    <hyperlink ref="F377" r:id="rId74" display="https://podminky.urs.cz/item/CS_URS_2022_01/998725201"/>
    <hyperlink ref="F381" r:id="rId75" display="https://podminky.urs.cz/item/CS_URS_2022_01/727212112"/>
    <hyperlink ref="F385" r:id="rId76" display="https://podminky.urs.cz/item/CS_URS_2022_01/771574228"/>
    <hyperlink ref="F391" r:id="rId77" display="https://podminky.urs.cz/item/CS_URS_2022_01/771591112"/>
    <hyperlink ref="F395" r:id="rId78" display="https://podminky.urs.cz/item/CS_URS_2022_01/998771101"/>
    <hyperlink ref="F399" r:id="rId79" display="https://podminky.urs.cz/item/CS_URS_2022_01/781121011"/>
    <hyperlink ref="F403" r:id="rId80" display="https://podminky.urs.cz/item/CS_URS_2022_01/781161021"/>
    <hyperlink ref="F409" r:id="rId81" display="https://podminky.urs.cz/item/CS_URS_2022_01/781474113"/>
    <hyperlink ref="F415" r:id="rId82" display="https://podminky.urs.cz/item/CS_URS_2022_01/998781101"/>
    <hyperlink ref="F419" r:id="rId83" display="https://podminky.urs.cz/item/CS_URS_2022_01/HZS1301"/>
    <hyperlink ref="F422" r:id="rId84" display="https://podminky.urs.cz/item/CS_URS_2022_01/HZS2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7" customWidth="1"/>
    <col min="2" max="2" width="1.667969" style="257" customWidth="1"/>
    <col min="3" max="4" width="5" style="257" customWidth="1"/>
    <col min="5" max="5" width="11.66016" style="257" customWidth="1"/>
    <col min="6" max="6" width="9.160156" style="257" customWidth="1"/>
    <col min="7" max="7" width="5" style="257" customWidth="1"/>
    <col min="8" max="8" width="77.83203" style="257" customWidth="1"/>
    <col min="9" max="10" width="20" style="257" customWidth="1"/>
    <col min="11" max="11" width="1.667969" style="257" customWidth="1"/>
  </cols>
  <sheetData>
    <row r="1" s="1" customFormat="1" ht="37.5" customHeight="1"/>
    <row r="2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="15" customFormat="1" ht="45" customHeight="1">
      <c r="B3" s="261"/>
      <c r="C3" s="262" t="s">
        <v>736</v>
      </c>
      <c r="D3" s="262"/>
      <c r="E3" s="262"/>
      <c r="F3" s="262"/>
      <c r="G3" s="262"/>
      <c r="H3" s="262"/>
      <c r="I3" s="262"/>
      <c r="J3" s="262"/>
      <c r="K3" s="263"/>
    </row>
    <row r="4" s="1" customFormat="1" ht="25.5" customHeight="1">
      <c r="B4" s="264"/>
      <c r="C4" s="265" t="s">
        <v>737</v>
      </c>
      <c r="D4" s="265"/>
      <c r="E4" s="265"/>
      <c r="F4" s="265"/>
      <c r="G4" s="265"/>
      <c r="H4" s="265"/>
      <c r="I4" s="265"/>
      <c r="J4" s="265"/>
      <c r="K4" s="266"/>
    </row>
    <row r="5" s="1" customFormat="1" ht="5.25" customHeight="1">
      <c r="B5" s="264"/>
      <c r="C5" s="267"/>
      <c r="D5" s="267"/>
      <c r="E5" s="267"/>
      <c r="F5" s="267"/>
      <c r="G5" s="267"/>
      <c r="H5" s="267"/>
      <c r="I5" s="267"/>
      <c r="J5" s="267"/>
      <c r="K5" s="266"/>
    </row>
    <row r="6" s="1" customFormat="1" ht="15" customHeight="1">
      <c r="B6" s="264"/>
      <c r="C6" s="268" t="s">
        <v>738</v>
      </c>
      <c r="D6" s="268"/>
      <c r="E6" s="268"/>
      <c r="F6" s="268"/>
      <c r="G6" s="268"/>
      <c r="H6" s="268"/>
      <c r="I6" s="268"/>
      <c r="J6" s="268"/>
      <c r="K6" s="266"/>
    </row>
    <row r="7" s="1" customFormat="1" ht="15" customHeight="1">
      <c r="B7" s="269"/>
      <c r="C7" s="268" t="s">
        <v>739</v>
      </c>
      <c r="D7" s="268"/>
      <c r="E7" s="268"/>
      <c r="F7" s="268"/>
      <c r="G7" s="268"/>
      <c r="H7" s="268"/>
      <c r="I7" s="268"/>
      <c r="J7" s="268"/>
      <c r="K7" s="266"/>
    </row>
    <row r="8" s="1" customFormat="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="1" customFormat="1" ht="15" customHeight="1">
      <c r="B9" s="269"/>
      <c r="C9" s="268" t="s">
        <v>740</v>
      </c>
      <c r="D9" s="268"/>
      <c r="E9" s="268"/>
      <c r="F9" s="268"/>
      <c r="G9" s="268"/>
      <c r="H9" s="268"/>
      <c r="I9" s="268"/>
      <c r="J9" s="268"/>
      <c r="K9" s="266"/>
    </row>
    <row r="10" s="1" customFormat="1" ht="15" customHeight="1">
      <c r="B10" s="269"/>
      <c r="C10" s="268"/>
      <c r="D10" s="268" t="s">
        <v>741</v>
      </c>
      <c r="E10" s="268"/>
      <c r="F10" s="268"/>
      <c r="G10" s="268"/>
      <c r="H10" s="268"/>
      <c r="I10" s="268"/>
      <c r="J10" s="268"/>
      <c r="K10" s="266"/>
    </row>
    <row r="11" s="1" customFormat="1" ht="15" customHeight="1">
      <c r="B11" s="269"/>
      <c r="C11" s="270"/>
      <c r="D11" s="268" t="s">
        <v>742</v>
      </c>
      <c r="E11" s="268"/>
      <c r="F11" s="268"/>
      <c r="G11" s="268"/>
      <c r="H11" s="268"/>
      <c r="I11" s="268"/>
      <c r="J11" s="268"/>
      <c r="K11" s="266"/>
    </row>
    <row r="12" s="1" customFormat="1" ht="15" customHeight="1">
      <c r="B12" s="269"/>
      <c r="C12" s="270"/>
      <c r="D12" s="268"/>
      <c r="E12" s="268"/>
      <c r="F12" s="268"/>
      <c r="G12" s="268"/>
      <c r="H12" s="268"/>
      <c r="I12" s="268"/>
      <c r="J12" s="268"/>
      <c r="K12" s="266"/>
    </row>
    <row r="13" s="1" customFormat="1" ht="15" customHeight="1">
      <c r="B13" s="269"/>
      <c r="C13" s="270"/>
      <c r="D13" s="271" t="s">
        <v>743</v>
      </c>
      <c r="E13" s="268"/>
      <c r="F13" s="268"/>
      <c r="G13" s="268"/>
      <c r="H13" s="268"/>
      <c r="I13" s="268"/>
      <c r="J13" s="268"/>
      <c r="K13" s="266"/>
    </row>
    <row r="14" s="1" customFormat="1" ht="12.7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66"/>
    </row>
    <row r="15" s="1" customFormat="1" ht="15" customHeight="1">
      <c r="B15" s="269"/>
      <c r="C15" s="270"/>
      <c r="D15" s="268" t="s">
        <v>744</v>
      </c>
      <c r="E15" s="268"/>
      <c r="F15" s="268"/>
      <c r="G15" s="268"/>
      <c r="H15" s="268"/>
      <c r="I15" s="268"/>
      <c r="J15" s="268"/>
      <c r="K15" s="266"/>
    </row>
    <row r="16" s="1" customFormat="1" ht="15" customHeight="1">
      <c r="B16" s="269"/>
      <c r="C16" s="270"/>
      <c r="D16" s="268" t="s">
        <v>745</v>
      </c>
      <c r="E16" s="268"/>
      <c r="F16" s="268"/>
      <c r="G16" s="268"/>
      <c r="H16" s="268"/>
      <c r="I16" s="268"/>
      <c r="J16" s="268"/>
      <c r="K16" s="266"/>
    </row>
    <row r="17" s="1" customFormat="1" ht="15" customHeight="1">
      <c r="B17" s="269"/>
      <c r="C17" s="270"/>
      <c r="D17" s="268" t="s">
        <v>746</v>
      </c>
      <c r="E17" s="268"/>
      <c r="F17" s="268"/>
      <c r="G17" s="268"/>
      <c r="H17" s="268"/>
      <c r="I17" s="268"/>
      <c r="J17" s="268"/>
      <c r="K17" s="266"/>
    </row>
    <row r="18" s="1" customFormat="1" ht="15" customHeight="1">
      <c r="B18" s="269"/>
      <c r="C18" s="270"/>
      <c r="D18" s="270"/>
      <c r="E18" s="272" t="s">
        <v>80</v>
      </c>
      <c r="F18" s="268" t="s">
        <v>747</v>
      </c>
      <c r="G18" s="268"/>
      <c r="H18" s="268"/>
      <c r="I18" s="268"/>
      <c r="J18" s="268"/>
      <c r="K18" s="266"/>
    </row>
    <row r="19" s="1" customFormat="1" ht="15" customHeight="1">
      <c r="B19" s="269"/>
      <c r="C19" s="270"/>
      <c r="D19" s="270"/>
      <c r="E19" s="272" t="s">
        <v>748</v>
      </c>
      <c r="F19" s="268" t="s">
        <v>749</v>
      </c>
      <c r="G19" s="268"/>
      <c r="H19" s="268"/>
      <c r="I19" s="268"/>
      <c r="J19" s="268"/>
      <c r="K19" s="266"/>
    </row>
    <row r="20" s="1" customFormat="1" ht="15" customHeight="1">
      <c r="B20" s="269"/>
      <c r="C20" s="270"/>
      <c r="D20" s="270"/>
      <c r="E20" s="272" t="s">
        <v>750</v>
      </c>
      <c r="F20" s="268" t="s">
        <v>751</v>
      </c>
      <c r="G20" s="268"/>
      <c r="H20" s="268"/>
      <c r="I20" s="268"/>
      <c r="J20" s="268"/>
      <c r="K20" s="266"/>
    </row>
    <row r="21" s="1" customFormat="1" ht="15" customHeight="1">
      <c r="B21" s="269"/>
      <c r="C21" s="270"/>
      <c r="D21" s="270"/>
      <c r="E21" s="272" t="s">
        <v>752</v>
      </c>
      <c r="F21" s="268" t="s">
        <v>753</v>
      </c>
      <c r="G21" s="268"/>
      <c r="H21" s="268"/>
      <c r="I21" s="268"/>
      <c r="J21" s="268"/>
      <c r="K21" s="266"/>
    </row>
    <row r="22" s="1" customFormat="1" ht="15" customHeight="1">
      <c r="B22" s="269"/>
      <c r="C22" s="270"/>
      <c r="D22" s="270"/>
      <c r="E22" s="272" t="s">
        <v>754</v>
      </c>
      <c r="F22" s="268" t="s">
        <v>755</v>
      </c>
      <c r="G22" s="268"/>
      <c r="H22" s="268"/>
      <c r="I22" s="268"/>
      <c r="J22" s="268"/>
      <c r="K22" s="266"/>
    </row>
    <row r="23" s="1" customFormat="1" ht="15" customHeight="1">
      <c r="B23" s="269"/>
      <c r="C23" s="270"/>
      <c r="D23" s="270"/>
      <c r="E23" s="272" t="s">
        <v>756</v>
      </c>
      <c r="F23" s="268" t="s">
        <v>757</v>
      </c>
      <c r="G23" s="268"/>
      <c r="H23" s="268"/>
      <c r="I23" s="268"/>
      <c r="J23" s="268"/>
      <c r="K23" s="266"/>
    </row>
    <row r="24" s="1" customFormat="1" ht="12.75" customHeight="1">
      <c r="B24" s="269"/>
      <c r="C24" s="270"/>
      <c r="D24" s="270"/>
      <c r="E24" s="270"/>
      <c r="F24" s="270"/>
      <c r="G24" s="270"/>
      <c r="H24" s="270"/>
      <c r="I24" s="270"/>
      <c r="J24" s="270"/>
      <c r="K24" s="266"/>
    </row>
    <row r="25" s="1" customFormat="1" ht="15" customHeight="1">
      <c r="B25" s="269"/>
      <c r="C25" s="268" t="s">
        <v>758</v>
      </c>
      <c r="D25" s="268"/>
      <c r="E25" s="268"/>
      <c r="F25" s="268"/>
      <c r="G25" s="268"/>
      <c r="H25" s="268"/>
      <c r="I25" s="268"/>
      <c r="J25" s="268"/>
      <c r="K25" s="266"/>
    </row>
    <row r="26" s="1" customFormat="1" ht="15" customHeight="1">
      <c r="B26" s="269"/>
      <c r="C26" s="268" t="s">
        <v>759</v>
      </c>
      <c r="D26" s="268"/>
      <c r="E26" s="268"/>
      <c r="F26" s="268"/>
      <c r="G26" s="268"/>
      <c r="H26" s="268"/>
      <c r="I26" s="268"/>
      <c r="J26" s="268"/>
      <c r="K26" s="266"/>
    </row>
    <row r="27" s="1" customFormat="1" ht="15" customHeight="1">
      <c r="B27" s="269"/>
      <c r="C27" s="268"/>
      <c r="D27" s="268" t="s">
        <v>760</v>
      </c>
      <c r="E27" s="268"/>
      <c r="F27" s="268"/>
      <c r="G27" s="268"/>
      <c r="H27" s="268"/>
      <c r="I27" s="268"/>
      <c r="J27" s="268"/>
      <c r="K27" s="266"/>
    </row>
    <row r="28" s="1" customFormat="1" ht="15" customHeight="1">
      <c r="B28" s="269"/>
      <c r="C28" s="270"/>
      <c r="D28" s="268" t="s">
        <v>761</v>
      </c>
      <c r="E28" s="268"/>
      <c r="F28" s="268"/>
      <c r="G28" s="268"/>
      <c r="H28" s="268"/>
      <c r="I28" s="268"/>
      <c r="J28" s="268"/>
      <c r="K28" s="266"/>
    </row>
    <row r="29" s="1" customFormat="1" ht="12.75" customHeight="1">
      <c r="B29" s="269"/>
      <c r="C29" s="270"/>
      <c r="D29" s="270"/>
      <c r="E29" s="270"/>
      <c r="F29" s="270"/>
      <c r="G29" s="270"/>
      <c r="H29" s="270"/>
      <c r="I29" s="270"/>
      <c r="J29" s="270"/>
      <c r="K29" s="266"/>
    </row>
    <row r="30" s="1" customFormat="1" ht="15" customHeight="1">
      <c r="B30" s="269"/>
      <c r="C30" s="270"/>
      <c r="D30" s="268" t="s">
        <v>762</v>
      </c>
      <c r="E30" s="268"/>
      <c r="F30" s="268"/>
      <c r="G30" s="268"/>
      <c r="H30" s="268"/>
      <c r="I30" s="268"/>
      <c r="J30" s="268"/>
      <c r="K30" s="266"/>
    </row>
    <row r="31" s="1" customFormat="1" ht="15" customHeight="1">
      <c r="B31" s="269"/>
      <c r="C31" s="270"/>
      <c r="D31" s="268" t="s">
        <v>763</v>
      </c>
      <c r="E31" s="268"/>
      <c r="F31" s="268"/>
      <c r="G31" s="268"/>
      <c r="H31" s="268"/>
      <c r="I31" s="268"/>
      <c r="J31" s="268"/>
      <c r="K31" s="266"/>
    </row>
    <row r="32" s="1" customFormat="1" ht="12.75" customHeight="1">
      <c r="B32" s="269"/>
      <c r="C32" s="270"/>
      <c r="D32" s="270"/>
      <c r="E32" s="270"/>
      <c r="F32" s="270"/>
      <c r="G32" s="270"/>
      <c r="H32" s="270"/>
      <c r="I32" s="270"/>
      <c r="J32" s="270"/>
      <c r="K32" s="266"/>
    </row>
    <row r="33" s="1" customFormat="1" ht="15" customHeight="1">
      <c r="B33" s="269"/>
      <c r="C33" s="270"/>
      <c r="D33" s="268" t="s">
        <v>764</v>
      </c>
      <c r="E33" s="268"/>
      <c r="F33" s="268"/>
      <c r="G33" s="268"/>
      <c r="H33" s="268"/>
      <c r="I33" s="268"/>
      <c r="J33" s="268"/>
      <c r="K33" s="266"/>
    </row>
    <row r="34" s="1" customFormat="1" ht="15" customHeight="1">
      <c r="B34" s="269"/>
      <c r="C34" s="270"/>
      <c r="D34" s="268" t="s">
        <v>765</v>
      </c>
      <c r="E34" s="268"/>
      <c r="F34" s="268"/>
      <c r="G34" s="268"/>
      <c r="H34" s="268"/>
      <c r="I34" s="268"/>
      <c r="J34" s="268"/>
      <c r="K34" s="266"/>
    </row>
    <row r="35" s="1" customFormat="1" ht="15" customHeight="1">
      <c r="B35" s="269"/>
      <c r="C35" s="270"/>
      <c r="D35" s="268" t="s">
        <v>766</v>
      </c>
      <c r="E35" s="268"/>
      <c r="F35" s="268"/>
      <c r="G35" s="268"/>
      <c r="H35" s="268"/>
      <c r="I35" s="268"/>
      <c r="J35" s="268"/>
      <c r="K35" s="266"/>
    </row>
    <row r="36" s="1" customFormat="1" ht="15" customHeight="1">
      <c r="B36" s="269"/>
      <c r="C36" s="270"/>
      <c r="D36" s="268"/>
      <c r="E36" s="271" t="s">
        <v>109</v>
      </c>
      <c r="F36" s="268"/>
      <c r="G36" s="268" t="s">
        <v>767</v>
      </c>
      <c r="H36" s="268"/>
      <c r="I36" s="268"/>
      <c r="J36" s="268"/>
      <c r="K36" s="266"/>
    </row>
    <row r="37" s="1" customFormat="1" ht="30.75" customHeight="1">
      <c r="B37" s="269"/>
      <c r="C37" s="270"/>
      <c r="D37" s="268"/>
      <c r="E37" s="271" t="s">
        <v>768</v>
      </c>
      <c r="F37" s="268"/>
      <c r="G37" s="268" t="s">
        <v>769</v>
      </c>
      <c r="H37" s="268"/>
      <c r="I37" s="268"/>
      <c r="J37" s="268"/>
      <c r="K37" s="266"/>
    </row>
    <row r="38" s="1" customFormat="1" ht="15" customHeight="1">
      <c r="B38" s="269"/>
      <c r="C38" s="270"/>
      <c r="D38" s="268"/>
      <c r="E38" s="271" t="s">
        <v>54</v>
      </c>
      <c r="F38" s="268"/>
      <c r="G38" s="268" t="s">
        <v>770</v>
      </c>
      <c r="H38" s="268"/>
      <c r="I38" s="268"/>
      <c r="J38" s="268"/>
      <c r="K38" s="266"/>
    </row>
    <row r="39" s="1" customFormat="1" ht="15" customHeight="1">
      <c r="B39" s="269"/>
      <c r="C39" s="270"/>
      <c r="D39" s="268"/>
      <c r="E39" s="271" t="s">
        <v>55</v>
      </c>
      <c r="F39" s="268"/>
      <c r="G39" s="268" t="s">
        <v>771</v>
      </c>
      <c r="H39" s="268"/>
      <c r="I39" s="268"/>
      <c r="J39" s="268"/>
      <c r="K39" s="266"/>
    </row>
    <row r="40" s="1" customFormat="1" ht="15" customHeight="1">
      <c r="B40" s="269"/>
      <c r="C40" s="270"/>
      <c r="D40" s="268"/>
      <c r="E40" s="271" t="s">
        <v>110</v>
      </c>
      <c r="F40" s="268"/>
      <c r="G40" s="268" t="s">
        <v>772</v>
      </c>
      <c r="H40" s="268"/>
      <c r="I40" s="268"/>
      <c r="J40" s="268"/>
      <c r="K40" s="266"/>
    </row>
    <row r="41" s="1" customFormat="1" ht="15" customHeight="1">
      <c r="B41" s="269"/>
      <c r="C41" s="270"/>
      <c r="D41" s="268"/>
      <c r="E41" s="271" t="s">
        <v>111</v>
      </c>
      <c r="F41" s="268"/>
      <c r="G41" s="268" t="s">
        <v>773</v>
      </c>
      <c r="H41" s="268"/>
      <c r="I41" s="268"/>
      <c r="J41" s="268"/>
      <c r="K41" s="266"/>
    </row>
    <row r="42" s="1" customFormat="1" ht="15" customHeight="1">
      <c r="B42" s="269"/>
      <c r="C42" s="270"/>
      <c r="D42" s="268"/>
      <c r="E42" s="271" t="s">
        <v>774</v>
      </c>
      <c r="F42" s="268"/>
      <c r="G42" s="268" t="s">
        <v>775</v>
      </c>
      <c r="H42" s="268"/>
      <c r="I42" s="268"/>
      <c r="J42" s="268"/>
      <c r="K42" s="266"/>
    </row>
    <row r="43" s="1" customFormat="1" ht="15" customHeight="1">
      <c r="B43" s="269"/>
      <c r="C43" s="270"/>
      <c r="D43" s="268"/>
      <c r="E43" s="271"/>
      <c r="F43" s="268"/>
      <c r="G43" s="268" t="s">
        <v>776</v>
      </c>
      <c r="H43" s="268"/>
      <c r="I43" s="268"/>
      <c r="J43" s="268"/>
      <c r="K43" s="266"/>
    </row>
    <row r="44" s="1" customFormat="1" ht="15" customHeight="1">
      <c r="B44" s="269"/>
      <c r="C44" s="270"/>
      <c r="D44" s="268"/>
      <c r="E44" s="271" t="s">
        <v>777</v>
      </c>
      <c r="F44" s="268"/>
      <c r="G44" s="268" t="s">
        <v>778</v>
      </c>
      <c r="H44" s="268"/>
      <c r="I44" s="268"/>
      <c r="J44" s="268"/>
      <c r="K44" s="266"/>
    </row>
    <row r="45" s="1" customFormat="1" ht="15" customHeight="1">
      <c r="B45" s="269"/>
      <c r="C45" s="270"/>
      <c r="D45" s="268"/>
      <c r="E45" s="271" t="s">
        <v>113</v>
      </c>
      <c r="F45" s="268"/>
      <c r="G45" s="268" t="s">
        <v>779</v>
      </c>
      <c r="H45" s="268"/>
      <c r="I45" s="268"/>
      <c r="J45" s="268"/>
      <c r="K45" s="266"/>
    </row>
    <row r="46" s="1" customFormat="1" ht="12.75" customHeight="1">
      <c r="B46" s="269"/>
      <c r="C46" s="270"/>
      <c r="D46" s="268"/>
      <c r="E46" s="268"/>
      <c r="F46" s="268"/>
      <c r="G46" s="268"/>
      <c r="H46" s="268"/>
      <c r="I46" s="268"/>
      <c r="J46" s="268"/>
      <c r="K46" s="266"/>
    </row>
    <row r="47" s="1" customFormat="1" ht="15" customHeight="1">
      <c r="B47" s="269"/>
      <c r="C47" s="270"/>
      <c r="D47" s="268" t="s">
        <v>780</v>
      </c>
      <c r="E47" s="268"/>
      <c r="F47" s="268"/>
      <c r="G47" s="268"/>
      <c r="H47" s="268"/>
      <c r="I47" s="268"/>
      <c r="J47" s="268"/>
      <c r="K47" s="266"/>
    </row>
    <row r="48" s="1" customFormat="1" ht="15" customHeight="1">
      <c r="B48" s="269"/>
      <c r="C48" s="270"/>
      <c r="D48" s="270"/>
      <c r="E48" s="268" t="s">
        <v>781</v>
      </c>
      <c r="F48" s="268"/>
      <c r="G48" s="268"/>
      <c r="H48" s="268"/>
      <c r="I48" s="268"/>
      <c r="J48" s="268"/>
      <c r="K48" s="266"/>
    </row>
    <row r="49" s="1" customFormat="1" ht="15" customHeight="1">
      <c r="B49" s="269"/>
      <c r="C49" s="270"/>
      <c r="D49" s="270"/>
      <c r="E49" s="268" t="s">
        <v>782</v>
      </c>
      <c r="F49" s="268"/>
      <c r="G49" s="268"/>
      <c r="H49" s="268"/>
      <c r="I49" s="268"/>
      <c r="J49" s="268"/>
      <c r="K49" s="266"/>
    </row>
    <row r="50" s="1" customFormat="1" ht="15" customHeight="1">
      <c r="B50" s="269"/>
      <c r="C50" s="270"/>
      <c r="D50" s="270"/>
      <c r="E50" s="268" t="s">
        <v>783</v>
      </c>
      <c r="F50" s="268"/>
      <c r="G50" s="268"/>
      <c r="H50" s="268"/>
      <c r="I50" s="268"/>
      <c r="J50" s="268"/>
      <c r="K50" s="266"/>
    </row>
    <row r="51" s="1" customFormat="1" ht="15" customHeight="1">
      <c r="B51" s="269"/>
      <c r="C51" s="270"/>
      <c r="D51" s="268" t="s">
        <v>784</v>
      </c>
      <c r="E51" s="268"/>
      <c r="F51" s="268"/>
      <c r="G51" s="268"/>
      <c r="H51" s="268"/>
      <c r="I51" s="268"/>
      <c r="J51" s="268"/>
      <c r="K51" s="266"/>
    </row>
    <row r="52" s="1" customFormat="1" ht="25.5" customHeight="1">
      <c r="B52" s="264"/>
      <c r="C52" s="265" t="s">
        <v>785</v>
      </c>
      <c r="D52" s="265"/>
      <c r="E52" s="265"/>
      <c r="F52" s="265"/>
      <c r="G52" s="265"/>
      <c r="H52" s="265"/>
      <c r="I52" s="265"/>
      <c r="J52" s="265"/>
      <c r="K52" s="266"/>
    </row>
    <row r="53" s="1" customFormat="1" ht="5.25" customHeight="1">
      <c r="B53" s="264"/>
      <c r="C53" s="267"/>
      <c r="D53" s="267"/>
      <c r="E53" s="267"/>
      <c r="F53" s="267"/>
      <c r="G53" s="267"/>
      <c r="H53" s="267"/>
      <c r="I53" s="267"/>
      <c r="J53" s="267"/>
      <c r="K53" s="266"/>
    </row>
    <row r="54" s="1" customFormat="1" ht="15" customHeight="1">
      <c r="B54" s="264"/>
      <c r="C54" s="268" t="s">
        <v>786</v>
      </c>
      <c r="D54" s="268"/>
      <c r="E54" s="268"/>
      <c r="F54" s="268"/>
      <c r="G54" s="268"/>
      <c r="H54" s="268"/>
      <c r="I54" s="268"/>
      <c r="J54" s="268"/>
      <c r="K54" s="266"/>
    </row>
    <row r="55" s="1" customFormat="1" ht="15" customHeight="1">
      <c r="B55" s="264"/>
      <c r="C55" s="268" t="s">
        <v>787</v>
      </c>
      <c r="D55" s="268"/>
      <c r="E55" s="268"/>
      <c r="F55" s="268"/>
      <c r="G55" s="268"/>
      <c r="H55" s="268"/>
      <c r="I55" s="268"/>
      <c r="J55" s="268"/>
      <c r="K55" s="266"/>
    </row>
    <row r="56" s="1" customFormat="1" ht="12.75" customHeight="1">
      <c r="B56" s="264"/>
      <c r="C56" s="268"/>
      <c r="D56" s="268"/>
      <c r="E56" s="268"/>
      <c r="F56" s="268"/>
      <c r="G56" s="268"/>
      <c r="H56" s="268"/>
      <c r="I56" s="268"/>
      <c r="J56" s="268"/>
      <c r="K56" s="266"/>
    </row>
    <row r="57" s="1" customFormat="1" ht="15" customHeight="1">
      <c r="B57" s="264"/>
      <c r="C57" s="268" t="s">
        <v>788</v>
      </c>
      <c r="D57" s="268"/>
      <c r="E57" s="268"/>
      <c r="F57" s="268"/>
      <c r="G57" s="268"/>
      <c r="H57" s="268"/>
      <c r="I57" s="268"/>
      <c r="J57" s="268"/>
      <c r="K57" s="266"/>
    </row>
    <row r="58" s="1" customFormat="1" ht="15" customHeight="1">
      <c r="B58" s="264"/>
      <c r="C58" s="270"/>
      <c r="D58" s="268" t="s">
        <v>789</v>
      </c>
      <c r="E58" s="268"/>
      <c r="F58" s="268"/>
      <c r="G58" s="268"/>
      <c r="H58" s="268"/>
      <c r="I58" s="268"/>
      <c r="J58" s="268"/>
      <c r="K58" s="266"/>
    </row>
    <row r="59" s="1" customFormat="1" ht="15" customHeight="1">
      <c r="B59" s="264"/>
      <c r="C59" s="270"/>
      <c r="D59" s="268" t="s">
        <v>790</v>
      </c>
      <c r="E59" s="268"/>
      <c r="F59" s="268"/>
      <c r="G59" s="268"/>
      <c r="H59" s="268"/>
      <c r="I59" s="268"/>
      <c r="J59" s="268"/>
      <c r="K59" s="266"/>
    </row>
    <row r="60" s="1" customFormat="1" ht="15" customHeight="1">
      <c r="B60" s="264"/>
      <c r="C60" s="270"/>
      <c r="D60" s="268" t="s">
        <v>791</v>
      </c>
      <c r="E60" s="268"/>
      <c r="F60" s="268"/>
      <c r="G60" s="268"/>
      <c r="H60" s="268"/>
      <c r="I60" s="268"/>
      <c r="J60" s="268"/>
      <c r="K60" s="266"/>
    </row>
    <row r="61" s="1" customFormat="1" ht="15" customHeight="1">
      <c r="B61" s="264"/>
      <c r="C61" s="270"/>
      <c r="D61" s="268" t="s">
        <v>792</v>
      </c>
      <c r="E61" s="268"/>
      <c r="F61" s="268"/>
      <c r="G61" s="268"/>
      <c r="H61" s="268"/>
      <c r="I61" s="268"/>
      <c r="J61" s="268"/>
      <c r="K61" s="266"/>
    </row>
    <row r="62" s="1" customFormat="1" ht="15" customHeight="1">
      <c r="B62" s="264"/>
      <c r="C62" s="270"/>
      <c r="D62" s="273" t="s">
        <v>793</v>
      </c>
      <c r="E62" s="273"/>
      <c r="F62" s="273"/>
      <c r="G62" s="273"/>
      <c r="H62" s="273"/>
      <c r="I62" s="273"/>
      <c r="J62" s="273"/>
      <c r="K62" s="266"/>
    </row>
    <row r="63" s="1" customFormat="1" ht="15" customHeight="1">
      <c r="B63" s="264"/>
      <c r="C63" s="270"/>
      <c r="D63" s="268" t="s">
        <v>794</v>
      </c>
      <c r="E63" s="268"/>
      <c r="F63" s="268"/>
      <c r="G63" s="268"/>
      <c r="H63" s="268"/>
      <c r="I63" s="268"/>
      <c r="J63" s="268"/>
      <c r="K63" s="266"/>
    </row>
    <row r="64" s="1" customFormat="1" ht="12.75" customHeight="1">
      <c r="B64" s="264"/>
      <c r="C64" s="270"/>
      <c r="D64" s="270"/>
      <c r="E64" s="274"/>
      <c r="F64" s="270"/>
      <c r="G64" s="270"/>
      <c r="H64" s="270"/>
      <c r="I64" s="270"/>
      <c r="J64" s="270"/>
      <c r="K64" s="266"/>
    </row>
    <row r="65" s="1" customFormat="1" ht="15" customHeight="1">
      <c r="B65" s="264"/>
      <c r="C65" s="270"/>
      <c r="D65" s="268" t="s">
        <v>795</v>
      </c>
      <c r="E65" s="268"/>
      <c r="F65" s="268"/>
      <c r="G65" s="268"/>
      <c r="H65" s="268"/>
      <c r="I65" s="268"/>
      <c r="J65" s="268"/>
      <c r="K65" s="266"/>
    </row>
    <row r="66" s="1" customFormat="1" ht="15" customHeight="1">
      <c r="B66" s="264"/>
      <c r="C66" s="270"/>
      <c r="D66" s="273" t="s">
        <v>796</v>
      </c>
      <c r="E66" s="273"/>
      <c r="F66" s="273"/>
      <c r="G66" s="273"/>
      <c r="H66" s="273"/>
      <c r="I66" s="273"/>
      <c r="J66" s="273"/>
      <c r="K66" s="266"/>
    </row>
    <row r="67" s="1" customFormat="1" ht="15" customHeight="1">
      <c r="B67" s="264"/>
      <c r="C67" s="270"/>
      <c r="D67" s="268" t="s">
        <v>797</v>
      </c>
      <c r="E67" s="268"/>
      <c r="F67" s="268"/>
      <c r="G67" s="268"/>
      <c r="H67" s="268"/>
      <c r="I67" s="268"/>
      <c r="J67" s="268"/>
      <c r="K67" s="266"/>
    </row>
    <row r="68" s="1" customFormat="1" ht="15" customHeight="1">
      <c r="B68" s="264"/>
      <c r="C68" s="270"/>
      <c r="D68" s="268" t="s">
        <v>798</v>
      </c>
      <c r="E68" s="268"/>
      <c r="F68" s="268"/>
      <c r="G68" s="268"/>
      <c r="H68" s="268"/>
      <c r="I68" s="268"/>
      <c r="J68" s="268"/>
      <c r="K68" s="266"/>
    </row>
    <row r="69" s="1" customFormat="1" ht="15" customHeight="1">
      <c r="B69" s="264"/>
      <c r="C69" s="270"/>
      <c r="D69" s="268" t="s">
        <v>799</v>
      </c>
      <c r="E69" s="268"/>
      <c r="F69" s="268"/>
      <c r="G69" s="268"/>
      <c r="H69" s="268"/>
      <c r="I69" s="268"/>
      <c r="J69" s="268"/>
      <c r="K69" s="266"/>
    </row>
    <row r="70" s="1" customFormat="1" ht="15" customHeight="1">
      <c r="B70" s="264"/>
      <c r="C70" s="270"/>
      <c r="D70" s="268" t="s">
        <v>800</v>
      </c>
      <c r="E70" s="268"/>
      <c r="F70" s="268"/>
      <c r="G70" s="268"/>
      <c r="H70" s="268"/>
      <c r="I70" s="268"/>
      <c r="J70" s="268"/>
      <c r="K70" s="266"/>
    </row>
    <row r="7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="1" customFormat="1" ht="45" customHeight="1">
      <c r="B75" s="283"/>
      <c r="C75" s="284" t="s">
        <v>801</v>
      </c>
      <c r="D75" s="284"/>
      <c r="E75" s="284"/>
      <c r="F75" s="284"/>
      <c r="G75" s="284"/>
      <c r="H75" s="284"/>
      <c r="I75" s="284"/>
      <c r="J75" s="284"/>
      <c r="K75" s="285"/>
    </row>
    <row r="76" s="1" customFormat="1" ht="17.25" customHeight="1">
      <c r="B76" s="283"/>
      <c r="C76" s="286" t="s">
        <v>802</v>
      </c>
      <c r="D76" s="286"/>
      <c r="E76" s="286"/>
      <c r="F76" s="286" t="s">
        <v>803</v>
      </c>
      <c r="G76" s="287"/>
      <c r="H76" s="286" t="s">
        <v>55</v>
      </c>
      <c r="I76" s="286" t="s">
        <v>58</v>
      </c>
      <c r="J76" s="286" t="s">
        <v>804</v>
      </c>
      <c r="K76" s="285"/>
    </row>
    <row r="77" s="1" customFormat="1" ht="17.25" customHeight="1">
      <c r="B77" s="283"/>
      <c r="C77" s="288" t="s">
        <v>805</v>
      </c>
      <c r="D77" s="288"/>
      <c r="E77" s="288"/>
      <c r="F77" s="289" t="s">
        <v>806</v>
      </c>
      <c r="G77" s="290"/>
      <c r="H77" s="288"/>
      <c r="I77" s="288"/>
      <c r="J77" s="288" t="s">
        <v>807</v>
      </c>
      <c r="K77" s="285"/>
    </row>
    <row r="78" s="1" customFormat="1" ht="5.25" customHeight="1">
      <c r="B78" s="283"/>
      <c r="C78" s="291"/>
      <c r="D78" s="291"/>
      <c r="E78" s="291"/>
      <c r="F78" s="291"/>
      <c r="G78" s="292"/>
      <c r="H78" s="291"/>
      <c r="I78" s="291"/>
      <c r="J78" s="291"/>
      <c r="K78" s="285"/>
    </row>
    <row r="79" s="1" customFormat="1" ht="15" customHeight="1">
      <c r="B79" s="283"/>
      <c r="C79" s="271" t="s">
        <v>54</v>
      </c>
      <c r="D79" s="293"/>
      <c r="E79" s="293"/>
      <c r="F79" s="294" t="s">
        <v>808</v>
      </c>
      <c r="G79" s="295"/>
      <c r="H79" s="271" t="s">
        <v>809</v>
      </c>
      <c r="I79" s="271" t="s">
        <v>810</v>
      </c>
      <c r="J79" s="271">
        <v>20</v>
      </c>
      <c r="K79" s="285"/>
    </row>
    <row r="80" s="1" customFormat="1" ht="15" customHeight="1">
      <c r="B80" s="283"/>
      <c r="C80" s="271" t="s">
        <v>811</v>
      </c>
      <c r="D80" s="271"/>
      <c r="E80" s="271"/>
      <c r="F80" s="294" t="s">
        <v>808</v>
      </c>
      <c r="G80" s="295"/>
      <c r="H80" s="271" t="s">
        <v>812</v>
      </c>
      <c r="I80" s="271" t="s">
        <v>810</v>
      </c>
      <c r="J80" s="271">
        <v>120</v>
      </c>
      <c r="K80" s="285"/>
    </row>
    <row r="81" s="1" customFormat="1" ht="15" customHeight="1">
      <c r="B81" s="296"/>
      <c r="C81" s="271" t="s">
        <v>813</v>
      </c>
      <c r="D81" s="271"/>
      <c r="E81" s="271"/>
      <c r="F81" s="294" t="s">
        <v>814</v>
      </c>
      <c r="G81" s="295"/>
      <c r="H81" s="271" t="s">
        <v>815</v>
      </c>
      <c r="I81" s="271" t="s">
        <v>810</v>
      </c>
      <c r="J81" s="271">
        <v>50</v>
      </c>
      <c r="K81" s="285"/>
    </row>
    <row r="82" s="1" customFormat="1" ht="15" customHeight="1">
      <c r="B82" s="296"/>
      <c r="C82" s="271" t="s">
        <v>816</v>
      </c>
      <c r="D82" s="271"/>
      <c r="E82" s="271"/>
      <c r="F82" s="294" t="s">
        <v>808</v>
      </c>
      <c r="G82" s="295"/>
      <c r="H82" s="271" t="s">
        <v>817</v>
      </c>
      <c r="I82" s="271" t="s">
        <v>818</v>
      </c>
      <c r="J82" s="271"/>
      <c r="K82" s="285"/>
    </row>
    <row r="83" s="1" customFormat="1" ht="15" customHeight="1">
      <c r="B83" s="296"/>
      <c r="C83" s="297" t="s">
        <v>819</v>
      </c>
      <c r="D83" s="297"/>
      <c r="E83" s="297"/>
      <c r="F83" s="298" t="s">
        <v>814</v>
      </c>
      <c r="G83" s="297"/>
      <c r="H83" s="297" t="s">
        <v>820</v>
      </c>
      <c r="I83" s="297" t="s">
        <v>810</v>
      </c>
      <c r="J83" s="297">
        <v>15</v>
      </c>
      <c r="K83" s="285"/>
    </row>
    <row r="84" s="1" customFormat="1" ht="15" customHeight="1">
      <c r="B84" s="296"/>
      <c r="C84" s="297" t="s">
        <v>821</v>
      </c>
      <c r="D84" s="297"/>
      <c r="E84" s="297"/>
      <c r="F84" s="298" t="s">
        <v>814</v>
      </c>
      <c r="G84" s="297"/>
      <c r="H84" s="297" t="s">
        <v>822</v>
      </c>
      <c r="I84" s="297" t="s">
        <v>810</v>
      </c>
      <c r="J84" s="297">
        <v>15</v>
      </c>
      <c r="K84" s="285"/>
    </row>
    <row r="85" s="1" customFormat="1" ht="15" customHeight="1">
      <c r="B85" s="296"/>
      <c r="C85" s="297" t="s">
        <v>823</v>
      </c>
      <c r="D85" s="297"/>
      <c r="E85" s="297"/>
      <c r="F85" s="298" t="s">
        <v>814</v>
      </c>
      <c r="G85" s="297"/>
      <c r="H85" s="297" t="s">
        <v>824</v>
      </c>
      <c r="I85" s="297" t="s">
        <v>810</v>
      </c>
      <c r="J85" s="297">
        <v>20</v>
      </c>
      <c r="K85" s="285"/>
    </row>
    <row r="86" s="1" customFormat="1" ht="15" customHeight="1">
      <c r="B86" s="296"/>
      <c r="C86" s="297" t="s">
        <v>825</v>
      </c>
      <c r="D86" s="297"/>
      <c r="E86" s="297"/>
      <c r="F86" s="298" t="s">
        <v>814</v>
      </c>
      <c r="G86" s="297"/>
      <c r="H86" s="297" t="s">
        <v>826</v>
      </c>
      <c r="I86" s="297" t="s">
        <v>810</v>
      </c>
      <c r="J86" s="297">
        <v>20</v>
      </c>
      <c r="K86" s="285"/>
    </row>
    <row r="87" s="1" customFormat="1" ht="15" customHeight="1">
      <c r="B87" s="296"/>
      <c r="C87" s="271" t="s">
        <v>827</v>
      </c>
      <c r="D87" s="271"/>
      <c r="E87" s="271"/>
      <c r="F87" s="294" t="s">
        <v>814</v>
      </c>
      <c r="G87" s="295"/>
      <c r="H87" s="271" t="s">
        <v>828</v>
      </c>
      <c r="I87" s="271" t="s">
        <v>810</v>
      </c>
      <c r="J87" s="271">
        <v>50</v>
      </c>
      <c r="K87" s="285"/>
    </row>
    <row r="88" s="1" customFormat="1" ht="15" customHeight="1">
      <c r="B88" s="296"/>
      <c r="C88" s="271" t="s">
        <v>829</v>
      </c>
      <c r="D88" s="271"/>
      <c r="E88" s="271"/>
      <c r="F88" s="294" t="s">
        <v>814</v>
      </c>
      <c r="G88" s="295"/>
      <c r="H88" s="271" t="s">
        <v>830</v>
      </c>
      <c r="I88" s="271" t="s">
        <v>810</v>
      </c>
      <c r="J88" s="271">
        <v>20</v>
      </c>
      <c r="K88" s="285"/>
    </row>
    <row r="89" s="1" customFormat="1" ht="15" customHeight="1">
      <c r="B89" s="296"/>
      <c r="C89" s="271" t="s">
        <v>831</v>
      </c>
      <c r="D89" s="271"/>
      <c r="E89" s="271"/>
      <c r="F89" s="294" t="s">
        <v>814</v>
      </c>
      <c r="G89" s="295"/>
      <c r="H89" s="271" t="s">
        <v>832</v>
      </c>
      <c r="I89" s="271" t="s">
        <v>810</v>
      </c>
      <c r="J89" s="271">
        <v>20</v>
      </c>
      <c r="K89" s="285"/>
    </row>
    <row r="90" s="1" customFormat="1" ht="15" customHeight="1">
      <c r="B90" s="296"/>
      <c r="C90" s="271" t="s">
        <v>833</v>
      </c>
      <c r="D90" s="271"/>
      <c r="E90" s="271"/>
      <c r="F90" s="294" t="s">
        <v>814</v>
      </c>
      <c r="G90" s="295"/>
      <c r="H90" s="271" t="s">
        <v>834</v>
      </c>
      <c r="I90" s="271" t="s">
        <v>810</v>
      </c>
      <c r="J90" s="271">
        <v>50</v>
      </c>
      <c r="K90" s="285"/>
    </row>
    <row r="91" s="1" customFormat="1" ht="15" customHeight="1">
      <c r="B91" s="296"/>
      <c r="C91" s="271" t="s">
        <v>835</v>
      </c>
      <c r="D91" s="271"/>
      <c r="E91" s="271"/>
      <c r="F91" s="294" t="s">
        <v>814</v>
      </c>
      <c r="G91" s="295"/>
      <c r="H91" s="271" t="s">
        <v>835</v>
      </c>
      <c r="I91" s="271" t="s">
        <v>810</v>
      </c>
      <c r="J91" s="271">
        <v>50</v>
      </c>
      <c r="K91" s="285"/>
    </row>
    <row r="92" s="1" customFormat="1" ht="15" customHeight="1">
      <c r="B92" s="296"/>
      <c r="C92" s="271" t="s">
        <v>836</v>
      </c>
      <c r="D92" s="271"/>
      <c r="E92" s="271"/>
      <c r="F92" s="294" t="s">
        <v>814</v>
      </c>
      <c r="G92" s="295"/>
      <c r="H92" s="271" t="s">
        <v>837</v>
      </c>
      <c r="I92" s="271" t="s">
        <v>810</v>
      </c>
      <c r="J92" s="271">
        <v>255</v>
      </c>
      <c r="K92" s="285"/>
    </row>
    <row r="93" s="1" customFormat="1" ht="15" customHeight="1">
      <c r="B93" s="296"/>
      <c r="C93" s="271" t="s">
        <v>838</v>
      </c>
      <c r="D93" s="271"/>
      <c r="E93" s="271"/>
      <c r="F93" s="294" t="s">
        <v>808</v>
      </c>
      <c r="G93" s="295"/>
      <c r="H93" s="271" t="s">
        <v>839</v>
      </c>
      <c r="I93" s="271" t="s">
        <v>840</v>
      </c>
      <c r="J93" s="271"/>
      <c r="K93" s="285"/>
    </row>
    <row r="94" s="1" customFormat="1" ht="15" customHeight="1">
      <c r="B94" s="296"/>
      <c r="C94" s="271" t="s">
        <v>841</v>
      </c>
      <c r="D94" s="271"/>
      <c r="E94" s="271"/>
      <c r="F94" s="294" t="s">
        <v>808</v>
      </c>
      <c r="G94" s="295"/>
      <c r="H94" s="271" t="s">
        <v>842</v>
      </c>
      <c r="I94" s="271" t="s">
        <v>843</v>
      </c>
      <c r="J94" s="271"/>
      <c r="K94" s="285"/>
    </row>
    <row r="95" s="1" customFormat="1" ht="15" customHeight="1">
      <c r="B95" s="296"/>
      <c r="C95" s="271" t="s">
        <v>844</v>
      </c>
      <c r="D95" s="271"/>
      <c r="E95" s="271"/>
      <c r="F95" s="294" t="s">
        <v>808</v>
      </c>
      <c r="G95" s="295"/>
      <c r="H95" s="271" t="s">
        <v>844</v>
      </c>
      <c r="I95" s="271" t="s">
        <v>843</v>
      </c>
      <c r="J95" s="271"/>
      <c r="K95" s="285"/>
    </row>
    <row r="96" s="1" customFormat="1" ht="15" customHeight="1">
      <c r="B96" s="296"/>
      <c r="C96" s="271" t="s">
        <v>39</v>
      </c>
      <c r="D96" s="271"/>
      <c r="E96" s="271"/>
      <c r="F96" s="294" t="s">
        <v>808</v>
      </c>
      <c r="G96" s="295"/>
      <c r="H96" s="271" t="s">
        <v>845</v>
      </c>
      <c r="I96" s="271" t="s">
        <v>843</v>
      </c>
      <c r="J96" s="271"/>
      <c r="K96" s="285"/>
    </row>
    <row r="97" s="1" customFormat="1" ht="15" customHeight="1">
      <c r="B97" s="296"/>
      <c r="C97" s="271" t="s">
        <v>49</v>
      </c>
      <c r="D97" s="271"/>
      <c r="E97" s="271"/>
      <c r="F97" s="294" t="s">
        <v>808</v>
      </c>
      <c r="G97" s="295"/>
      <c r="H97" s="271" t="s">
        <v>846</v>
      </c>
      <c r="I97" s="271" t="s">
        <v>843</v>
      </c>
      <c r="J97" s="271"/>
      <c r="K97" s="285"/>
    </row>
    <row r="98" s="1" customFormat="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="1" customFormat="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="1" customFormat="1" ht="45" customHeight="1">
      <c r="B102" s="283"/>
      <c r="C102" s="284" t="s">
        <v>847</v>
      </c>
      <c r="D102" s="284"/>
      <c r="E102" s="284"/>
      <c r="F102" s="284"/>
      <c r="G102" s="284"/>
      <c r="H102" s="284"/>
      <c r="I102" s="284"/>
      <c r="J102" s="284"/>
      <c r="K102" s="285"/>
    </row>
    <row r="103" s="1" customFormat="1" ht="17.25" customHeight="1">
      <c r="B103" s="283"/>
      <c r="C103" s="286" t="s">
        <v>802</v>
      </c>
      <c r="D103" s="286"/>
      <c r="E103" s="286"/>
      <c r="F103" s="286" t="s">
        <v>803</v>
      </c>
      <c r="G103" s="287"/>
      <c r="H103" s="286" t="s">
        <v>55</v>
      </c>
      <c r="I103" s="286" t="s">
        <v>58</v>
      </c>
      <c r="J103" s="286" t="s">
        <v>804</v>
      </c>
      <c r="K103" s="285"/>
    </row>
    <row r="104" s="1" customFormat="1" ht="17.25" customHeight="1">
      <c r="B104" s="283"/>
      <c r="C104" s="288" t="s">
        <v>805</v>
      </c>
      <c r="D104" s="288"/>
      <c r="E104" s="288"/>
      <c r="F104" s="289" t="s">
        <v>806</v>
      </c>
      <c r="G104" s="290"/>
      <c r="H104" s="288"/>
      <c r="I104" s="288"/>
      <c r="J104" s="288" t="s">
        <v>807</v>
      </c>
      <c r="K104" s="285"/>
    </row>
    <row r="105" s="1" customFormat="1" ht="5.25" customHeight="1">
      <c r="B105" s="283"/>
      <c r="C105" s="286"/>
      <c r="D105" s="286"/>
      <c r="E105" s="286"/>
      <c r="F105" s="286"/>
      <c r="G105" s="304"/>
      <c r="H105" s="286"/>
      <c r="I105" s="286"/>
      <c r="J105" s="286"/>
      <c r="K105" s="285"/>
    </row>
    <row r="106" s="1" customFormat="1" ht="15" customHeight="1">
      <c r="B106" s="283"/>
      <c r="C106" s="271" t="s">
        <v>54</v>
      </c>
      <c r="D106" s="293"/>
      <c r="E106" s="293"/>
      <c r="F106" s="294" t="s">
        <v>808</v>
      </c>
      <c r="G106" s="271"/>
      <c r="H106" s="271" t="s">
        <v>848</v>
      </c>
      <c r="I106" s="271" t="s">
        <v>810</v>
      </c>
      <c r="J106" s="271">
        <v>20</v>
      </c>
      <c r="K106" s="285"/>
    </row>
    <row r="107" s="1" customFormat="1" ht="15" customHeight="1">
      <c r="B107" s="283"/>
      <c r="C107" s="271" t="s">
        <v>811</v>
      </c>
      <c r="D107" s="271"/>
      <c r="E107" s="271"/>
      <c r="F107" s="294" t="s">
        <v>808</v>
      </c>
      <c r="G107" s="271"/>
      <c r="H107" s="271" t="s">
        <v>848</v>
      </c>
      <c r="I107" s="271" t="s">
        <v>810</v>
      </c>
      <c r="J107" s="271">
        <v>120</v>
      </c>
      <c r="K107" s="285"/>
    </row>
    <row r="108" s="1" customFormat="1" ht="15" customHeight="1">
      <c r="B108" s="296"/>
      <c r="C108" s="271" t="s">
        <v>813</v>
      </c>
      <c r="D108" s="271"/>
      <c r="E108" s="271"/>
      <c r="F108" s="294" t="s">
        <v>814</v>
      </c>
      <c r="G108" s="271"/>
      <c r="H108" s="271" t="s">
        <v>848</v>
      </c>
      <c r="I108" s="271" t="s">
        <v>810</v>
      </c>
      <c r="J108" s="271">
        <v>50</v>
      </c>
      <c r="K108" s="285"/>
    </row>
    <row r="109" s="1" customFormat="1" ht="15" customHeight="1">
      <c r="B109" s="296"/>
      <c r="C109" s="271" t="s">
        <v>816</v>
      </c>
      <c r="D109" s="271"/>
      <c r="E109" s="271"/>
      <c r="F109" s="294" t="s">
        <v>808</v>
      </c>
      <c r="G109" s="271"/>
      <c r="H109" s="271" t="s">
        <v>848</v>
      </c>
      <c r="I109" s="271" t="s">
        <v>818</v>
      </c>
      <c r="J109" s="271"/>
      <c r="K109" s="285"/>
    </row>
    <row r="110" s="1" customFormat="1" ht="15" customHeight="1">
      <c r="B110" s="296"/>
      <c r="C110" s="271" t="s">
        <v>827</v>
      </c>
      <c r="D110" s="271"/>
      <c r="E110" s="271"/>
      <c r="F110" s="294" t="s">
        <v>814</v>
      </c>
      <c r="G110" s="271"/>
      <c r="H110" s="271" t="s">
        <v>848</v>
      </c>
      <c r="I110" s="271" t="s">
        <v>810</v>
      </c>
      <c r="J110" s="271">
        <v>50</v>
      </c>
      <c r="K110" s="285"/>
    </row>
    <row r="111" s="1" customFormat="1" ht="15" customHeight="1">
      <c r="B111" s="296"/>
      <c r="C111" s="271" t="s">
        <v>835</v>
      </c>
      <c r="D111" s="271"/>
      <c r="E111" s="271"/>
      <c r="F111" s="294" t="s">
        <v>814</v>
      </c>
      <c r="G111" s="271"/>
      <c r="H111" s="271" t="s">
        <v>848</v>
      </c>
      <c r="I111" s="271" t="s">
        <v>810</v>
      </c>
      <c r="J111" s="271">
        <v>50</v>
      </c>
      <c r="K111" s="285"/>
    </row>
    <row r="112" s="1" customFormat="1" ht="15" customHeight="1">
      <c r="B112" s="296"/>
      <c r="C112" s="271" t="s">
        <v>833</v>
      </c>
      <c r="D112" s="271"/>
      <c r="E112" s="271"/>
      <c r="F112" s="294" t="s">
        <v>814</v>
      </c>
      <c r="G112" s="271"/>
      <c r="H112" s="271" t="s">
        <v>848</v>
      </c>
      <c r="I112" s="271" t="s">
        <v>810</v>
      </c>
      <c r="J112" s="271">
        <v>50</v>
      </c>
      <c r="K112" s="285"/>
    </row>
    <row r="113" s="1" customFormat="1" ht="15" customHeight="1">
      <c r="B113" s="296"/>
      <c r="C113" s="271" t="s">
        <v>54</v>
      </c>
      <c r="D113" s="271"/>
      <c r="E113" s="271"/>
      <c r="F113" s="294" t="s">
        <v>808</v>
      </c>
      <c r="G113" s="271"/>
      <c r="H113" s="271" t="s">
        <v>849</v>
      </c>
      <c r="I113" s="271" t="s">
        <v>810</v>
      </c>
      <c r="J113" s="271">
        <v>20</v>
      </c>
      <c r="K113" s="285"/>
    </row>
    <row r="114" s="1" customFormat="1" ht="15" customHeight="1">
      <c r="B114" s="296"/>
      <c r="C114" s="271" t="s">
        <v>850</v>
      </c>
      <c r="D114" s="271"/>
      <c r="E114" s="271"/>
      <c r="F114" s="294" t="s">
        <v>808</v>
      </c>
      <c r="G114" s="271"/>
      <c r="H114" s="271" t="s">
        <v>851</v>
      </c>
      <c r="I114" s="271" t="s">
        <v>810</v>
      </c>
      <c r="J114" s="271">
        <v>120</v>
      </c>
      <c r="K114" s="285"/>
    </row>
    <row r="115" s="1" customFormat="1" ht="15" customHeight="1">
      <c r="B115" s="296"/>
      <c r="C115" s="271" t="s">
        <v>39</v>
      </c>
      <c r="D115" s="271"/>
      <c r="E115" s="271"/>
      <c r="F115" s="294" t="s">
        <v>808</v>
      </c>
      <c r="G115" s="271"/>
      <c r="H115" s="271" t="s">
        <v>852</v>
      </c>
      <c r="I115" s="271" t="s">
        <v>843</v>
      </c>
      <c r="J115" s="271"/>
      <c r="K115" s="285"/>
    </row>
    <row r="116" s="1" customFormat="1" ht="15" customHeight="1">
      <c r="B116" s="296"/>
      <c r="C116" s="271" t="s">
        <v>49</v>
      </c>
      <c r="D116" s="271"/>
      <c r="E116" s="271"/>
      <c r="F116" s="294" t="s">
        <v>808</v>
      </c>
      <c r="G116" s="271"/>
      <c r="H116" s="271" t="s">
        <v>853</v>
      </c>
      <c r="I116" s="271" t="s">
        <v>843</v>
      </c>
      <c r="J116" s="271"/>
      <c r="K116" s="285"/>
    </row>
    <row r="117" s="1" customFormat="1" ht="15" customHeight="1">
      <c r="B117" s="296"/>
      <c r="C117" s="271" t="s">
        <v>58</v>
      </c>
      <c r="D117" s="271"/>
      <c r="E117" s="271"/>
      <c r="F117" s="294" t="s">
        <v>808</v>
      </c>
      <c r="G117" s="271"/>
      <c r="H117" s="271" t="s">
        <v>854</v>
      </c>
      <c r="I117" s="271" t="s">
        <v>855</v>
      </c>
      <c r="J117" s="271"/>
      <c r="K117" s="285"/>
    </row>
    <row r="118" s="1" customFormat="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="1" customFormat="1" ht="18.75" customHeight="1">
      <c r="B119" s="306"/>
      <c r="C119" s="307"/>
      <c r="D119" s="307"/>
      <c r="E119" s="307"/>
      <c r="F119" s="308"/>
      <c r="G119" s="307"/>
      <c r="H119" s="307"/>
      <c r="I119" s="307"/>
      <c r="J119" s="307"/>
      <c r="K119" s="306"/>
    </row>
    <row r="120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="1" customFormat="1" ht="7.5" customHeight="1">
      <c r="B121" s="309"/>
      <c r="C121" s="310"/>
      <c r="D121" s="310"/>
      <c r="E121" s="310"/>
      <c r="F121" s="310"/>
      <c r="G121" s="310"/>
      <c r="H121" s="310"/>
      <c r="I121" s="310"/>
      <c r="J121" s="310"/>
      <c r="K121" s="311"/>
    </row>
    <row r="122" s="1" customFormat="1" ht="45" customHeight="1">
      <c r="B122" s="312"/>
      <c r="C122" s="262" t="s">
        <v>856</v>
      </c>
      <c r="D122" s="262"/>
      <c r="E122" s="262"/>
      <c r="F122" s="262"/>
      <c r="G122" s="262"/>
      <c r="H122" s="262"/>
      <c r="I122" s="262"/>
      <c r="J122" s="262"/>
      <c r="K122" s="313"/>
    </row>
    <row r="123" s="1" customFormat="1" ht="17.25" customHeight="1">
      <c r="B123" s="314"/>
      <c r="C123" s="286" t="s">
        <v>802</v>
      </c>
      <c r="D123" s="286"/>
      <c r="E123" s="286"/>
      <c r="F123" s="286" t="s">
        <v>803</v>
      </c>
      <c r="G123" s="287"/>
      <c r="H123" s="286" t="s">
        <v>55</v>
      </c>
      <c r="I123" s="286" t="s">
        <v>58</v>
      </c>
      <c r="J123" s="286" t="s">
        <v>804</v>
      </c>
      <c r="K123" s="315"/>
    </row>
    <row r="124" s="1" customFormat="1" ht="17.25" customHeight="1">
      <c r="B124" s="314"/>
      <c r="C124" s="288" t="s">
        <v>805</v>
      </c>
      <c r="D124" s="288"/>
      <c r="E124" s="288"/>
      <c r="F124" s="289" t="s">
        <v>806</v>
      </c>
      <c r="G124" s="290"/>
      <c r="H124" s="288"/>
      <c r="I124" s="288"/>
      <c r="J124" s="288" t="s">
        <v>807</v>
      </c>
      <c r="K124" s="315"/>
    </row>
    <row r="125" s="1" customFormat="1" ht="5.25" customHeight="1">
      <c r="B125" s="316"/>
      <c r="C125" s="291"/>
      <c r="D125" s="291"/>
      <c r="E125" s="291"/>
      <c r="F125" s="291"/>
      <c r="G125" s="317"/>
      <c r="H125" s="291"/>
      <c r="I125" s="291"/>
      <c r="J125" s="291"/>
      <c r="K125" s="318"/>
    </row>
    <row r="126" s="1" customFormat="1" ht="15" customHeight="1">
      <c r="B126" s="316"/>
      <c r="C126" s="271" t="s">
        <v>811</v>
      </c>
      <c r="D126" s="293"/>
      <c r="E126" s="293"/>
      <c r="F126" s="294" t="s">
        <v>808</v>
      </c>
      <c r="G126" s="271"/>
      <c r="H126" s="271" t="s">
        <v>848</v>
      </c>
      <c r="I126" s="271" t="s">
        <v>810</v>
      </c>
      <c r="J126" s="271">
        <v>120</v>
      </c>
      <c r="K126" s="319"/>
    </row>
    <row r="127" s="1" customFormat="1" ht="15" customHeight="1">
      <c r="B127" s="316"/>
      <c r="C127" s="271" t="s">
        <v>857</v>
      </c>
      <c r="D127" s="271"/>
      <c r="E127" s="271"/>
      <c r="F127" s="294" t="s">
        <v>808</v>
      </c>
      <c r="G127" s="271"/>
      <c r="H127" s="271" t="s">
        <v>858</v>
      </c>
      <c r="I127" s="271" t="s">
        <v>810</v>
      </c>
      <c r="J127" s="271" t="s">
        <v>859</v>
      </c>
      <c r="K127" s="319"/>
    </row>
    <row r="128" s="1" customFormat="1" ht="15" customHeight="1">
      <c r="B128" s="316"/>
      <c r="C128" s="271" t="s">
        <v>756</v>
      </c>
      <c r="D128" s="271"/>
      <c r="E128" s="271"/>
      <c r="F128" s="294" t="s">
        <v>808</v>
      </c>
      <c r="G128" s="271"/>
      <c r="H128" s="271" t="s">
        <v>860</v>
      </c>
      <c r="I128" s="271" t="s">
        <v>810</v>
      </c>
      <c r="J128" s="271" t="s">
        <v>859</v>
      </c>
      <c r="K128" s="319"/>
    </row>
    <row r="129" s="1" customFormat="1" ht="15" customHeight="1">
      <c r="B129" s="316"/>
      <c r="C129" s="271" t="s">
        <v>819</v>
      </c>
      <c r="D129" s="271"/>
      <c r="E129" s="271"/>
      <c r="F129" s="294" t="s">
        <v>814</v>
      </c>
      <c r="G129" s="271"/>
      <c r="H129" s="271" t="s">
        <v>820</v>
      </c>
      <c r="I129" s="271" t="s">
        <v>810</v>
      </c>
      <c r="J129" s="271">
        <v>15</v>
      </c>
      <c r="K129" s="319"/>
    </row>
    <row r="130" s="1" customFormat="1" ht="15" customHeight="1">
      <c r="B130" s="316"/>
      <c r="C130" s="297" t="s">
        <v>821</v>
      </c>
      <c r="D130" s="297"/>
      <c r="E130" s="297"/>
      <c r="F130" s="298" t="s">
        <v>814</v>
      </c>
      <c r="G130" s="297"/>
      <c r="H130" s="297" t="s">
        <v>822</v>
      </c>
      <c r="I130" s="297" t="s">
        <v>810</v>
      </c>
      <c r="J130" s="297">
        <v>15</v>
      </c>
      <c r="K130" s="319"/>
    </row>
    <row r="131" s="1" customFormat="1" ht="15" customHeight="1">
      <c r="B131" s="316"/>
      <c r="C131" s="297" t="s">
        <v>823</v>
      </c>
      <c r="D131" s="297"/>
      <c r="E131" s="297"/>
      <c r="F131" s="298" t="s">
        <v>814</v>
      </c>
      <c r="G131" s="297"/>
      <c r="H131" s="297" t="s">
        <v>824</v>
      </c>
      <c r="I131" s="297" t="s">
        <v>810</v>
      </c>
      <c r="J131" s="297">
        <v>20</v>
      </c>
      <c r="K131" s="319"/>
    </row>
    <row r="132" s="1" customFormat="1" ht="15" customHeight="1">
      <c r="B132" s="316"/>
      <c r="C132" s="297" t="s">
        <v>825</v>
      </c>
      <c r="D132" s="297"/>
      <c r="E132" s="297"/>
      <c r="F132" s="298" t="s">
        <v>814</v>
      </c>
      <c r="G132" s="297"/>
      <c r="H132" s="297" t="s">
        <v>826</v>
      </c>
      <c r="I132" s="297" t="s">
        <v>810</v>
      </c>
      <c r="J132" s="297">
        <v>20</v>
      </c>
      <c r="K132" s="319"/>
    </row>
    <row r="133" s="1" customFormat="1" ht="15" customHeight="1">
      <c r="B133" s="316"/>
      <c r="C133" s="271" t="s">
        <v>813</v>
      </c>
      <c r="D133" s="271"/>
      <c r="E133" s="271"/>
      <c r="F133" s="294" t="s">
        <v>814</v>
      </c>
      <c r="G133" s="271"/>
      <c r="H133" s="271" t="s">
        <v>848</v>
      </c>
      <c r="I133" s="271" t="s">
        <v>810</v>
      </c>
      <c r="J133" s="271">
        <v>50</v>
      </c>
      <c r="K133" s="319"/>
    </row>
    <row r="134" s="1" customFormat="1" ht="15" customHeight="1">
      <c r="B134" s="316"/>
      <c r="C134" s="271" t="s">
        <v>827</v>
      </c>
      <c r="D134" s="271"/>
      <c r="E134" s="271"/>
      <c r="F134" s="294" t="s">
        <v>814</v>
      </c>
      <c r="G134" s="271"/>
      <c r="H134" s="271" t="s">
        <v>848</v>
      </c>
      <c r="I134" s="271" t="s">
        <v>810</v>
      </c>
      <c r="J134" s="271">
        <v>50</v>
      </c>
      <c r="K134" s="319"/>
    </row>
    <row r="135" s="1" customFormat="1" ht="15" customHeight="1">
      <c r="B135" s="316"/>
      <c r="C135" s="271" t="s">
        <v>833</v>
      </c>
      <c r="D135" s="271"/>
      <c r="E135" s="271"/>
      <c r="F135" s="294" t="s">
        <v>814</v>
      </c>
      <c r="G135" s="271"/>
      <c r="H135" s="271" t="s">
        <v>848</v>
      </c>
      <c r="I135" s="271" t="s">
        <v>810</v>
      </c>
      <c r="J135" s="271">
        <v>50</v>
      </c>
      <c r="K135" s="319"/>
    </row>
    <row r="136" s="1" customFormat="1" ht="15" customHeight="1">
      <c r="B136" s="316"/>
      <c r="C136" s="271" t="s">
        <v>835</v>
      </c>
      <c r="D136" s="271"/>
      <c r="E136" s="271"/>
      <c r="F136" s="294" t="s">
        <v>814</v>
      </c>
      <c r="G136" s="271"/>
      <c r="H136" s="271" t="s">
        <v>848</v>
      </c>
      <c r="I136" s="271" t="s">
        <v>810</v>
      </c>
      <c r="J136" s="271">
        <v>50</v>
      </c>
      <c r="K136" s="319"/>
    </row>
    <row r="137" s="1" customFormat="1" ht="15" customHeight="1">
      <c r="B137" s="316"/>
      <c r="C137" s="271" t="s">
        <v>836</v>
      </c>
      <c r="D137" s="271"/>
      <c r="E137" s="271"/>
      <c r="F137" s="294" t="s">
        <v>814</v>
      </c>
      <c r="G137" s="271"/>
      <c r="H137" s="271" t="s">
        <v>861</v>
      </c>
      <c r="I137" s="271" t="s">
        <v>810</v>
      </c>
      <c r="J137" s="271">
        <v>255</v>
      </c>
      <c r="K137" s="319"/>
    </row>
    <row r="138" s="1" customFormat="1" ht="15" customHeight="1">
      <c r="B138" s="316"/>
      <c r="C138" s="271" t="s">
        <v>838</v>
      </c>
      <c r="D138" s="271"/>
      <c r="E138" s="271"/>
      <c r="F138" s="294" t="s">
        <v>808</v>
      </c>
      <c r="G138" s="271"/>
      <c r="H138" s="271" t="s">
        <v>862</v>
      </c>
      <c r="I138" s="271" t="s">
        <v>840</v>
      </c>
      <c r="J138" s="271"/>
      <c r="K138" s="319"/>
    </row>
    <row r="139" s="1" customFormat="1" ht="15" customHeight="1">
      <c r="B139" s="316"/>
      <c r="C139" s="271" t="s">
        <v>841</v>
      </c>
      <c r="D139" s="271"/>
      <c r="E139" s="271"/>
      <c r="F139" s="294" t="s">
        <v>808</v>
      </c>
      <c r="G139" s="271"/>
      <c r="H139" s="271" t="s">
        <v>863</v>
      </c>
      <c r="I139" s="271" t="s">
        <v>843</v>
      </c>
      <c r="J139" s="271"/>
      <c r="K139" s="319"/>
    </row>
    <row r="140" s="1" customFormat="1" ht="15" customHeight="1">
      <c r="B140" s="316"/>
      <c r="C140" s="271" t="s">
        <v>844</v>
      </c>
      <c r="D140" s="271"/>
      <c r="E140" s="271"/>
      <c r="F140" s="294" t="s">
        <v>808</v>
      </c>
      <c r="G140" s="271"/>
      <c r="H140" s="271" t="s">
        <v>844</v>
      </c>
      <c r="I140" s="271" t="s">
        <v>843</v>
      </c>
      <c r="J140" s="271"/>
      <c r="K140" s="319"/>
    </row>
    <row r="141" s="1" customFormat="1" ht="15" customHeight="1">
      <c r="B141" s="316"/>
      <c r="C141" s="271" t="s">
        <v>39</v>
      </c>
      <c r="D141" s="271"/>
      <c r="E141" s="271"/>
      <c r="F141" s="294" t="s">
        <v>808</v>
      </c>
      <c r="G141" s="271"/>
      <c r="H141" s="271" t="s">
        <v>864</v>
      </c>
      <c r="I141" s="271" t="s">
        <v>843</v>
      </c>
      <c r="J141" s="271"/>
      <c r="K141" s="319"/>
    </row>
    <row r="142" s="1" customFormat="1" ht="15" customHeight="1">
      <c r="B142" s="316"/>
      <c r="C142" s="271" t="s">
        <v>865</v>
      </c>
      <c r="D142" s="271"/>
      <c r="E142" s="271"/>
      <c r="F142" s="294" t="s">
        <v>808</v>
      </c>
      <c r="G142" s="271"/>
      <c r="H142" s="271" t="s">
        <v>866</v>
      </c>
      <c r="I142" s="271" t="s">
        <v>843</v>
      </c>
      <c r="J142" s="271"/>
      <c r="K142" s="319"/>
    </row>
    <row r="143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="1" customFormat="1" ht="18.75" customHeight="1">
      <c r="B144" s="307"/>
      <c r="C144" s="307"/>
      <c r="D144" s="307"/>
      <c r="E144" s="307"/>
      <c r="F144" s="308"/>
      <c r="G144" s="307"/>
      <c r="H144" s="307"/>
      <c r="I144" s="307"/>
      <c r="J144" s="307"/>
      <c r="K144" s="307"/>
    </row>
    <row r="145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="1" customFormat="1" ht="45" customHeight="1">
      <c r="B147" s="283"/>
      <c r="C147" s="284" t="s">
        <v>867</v>
      </c>
      <c r="D147" s="284"/>
      <c r="E147" s="284"/>
      <c r="F147" s="284"/>
      <c r="G147" s="284"/>
      <c r="H147" s="284"/>
      <c r="I147" s="284"/>
      <c r="J147" s="284"/>
      <c r="K147" s="285"/>
    </row>
    <row r="148" s="1" customFormat="1" ht="17.25" customHeight="1">
      <c r="B148" s="283"/>
      <c r="C148" s="286" t="s">
        <v>802</v>
      </c>
      <c r="D148" s="286"/>
      <c r="E148" s="286"/>
      <c r="F148" s="286" t="s">
        <v>803</v>
      </c>
      <c r="G148" s="287"/>
      <c r="H148" s="286" t="s">
        <v>55</v>
      </c>
      <c r="I148" s="286" t="s">
        <v>58</v>
      </c>
      <c r="J148" s="286" t="s">
        <v>804</v>
      </c>
      <c r="K148" s="285"/>
    </row>
    <row r="149" s="1" customFormat="1" ht="17.25" customHeight="1">
      <c r="B149" s="283"/>
      <c r="C149" s="288" t="s">
        <v>805</v>
      </c>
      <c r="D149" s="288"/>
      <c r="E149" s="288"/>
      <c r="F149" s="289" t="s">
        <v>806</v>
      </c>
      <c r="G149" s="290"/>
      <c r="H149" s="288"/>
      <c r="I149" s="288"/>
      <c r="J149" s="288" t="s">
        <v>807</v>
      </c>
      <c r="K149" s="285"/>
    </row>
    <row r="150" s="1" customFormat="1" ht="5.25" customHeight="1">
      <c r="B150" s="296"/>
      <c r="C150" s="291"/>
      <c r="D150" s="291"/>
      <c r="E150" s="291"/>
      <c r="F150" s="291"/>
      <c r="G150" s="292"/>
      <c r="H150" s="291"/>
      <c r="I150" s="291"/>
      <c r="J150" s="291"/>
      <c r="K150" s="319"/>
    </row>
    <row r="151" s="1" customFormat="1" ht="15" customHeight="1">
      <c r="B151" s="296"/>
      <c r="C151" s="323" t="s">
        <v>811</v>
      </c>
      <c r="D151" s="271"/>
      <c r="E151" s="271"/>
      <c r="F151" s="324" t="s">
        <v>808</v>
      </c>
      <c r="G151" s="271"/>
      <c r="H151" s="323" t="s">
        <v>848</v>
      </c>
      <c r="I151" s="323" t="s">
        <v>810</v>
      </c>
      <c r="J151" s="323">
        <v>120</v>
      </c>
      <c r="K151" s="319"/>
    </row>
    <row r="152" s="1" customFormat="1" ht="15" customHeight="1">
      <c r="B152" s="296"/>
      <c r="C152" s="323" t="s">
        <v>857</v>
      </c>
      <c r="D152" s="271"/>
      <c r="E152" s="271"/>
      <c r="F152" s="324" t="s">
        <v>808</v>
      </c>
      <c r="G152" s="271"/>
      <c r="H152" s="323" t="s">
        <v>868</v>
      </c>
      <c r="I152" s="323" t="s">
        <v>810</v>
      </c>
      <c r="J152" s="323" t="s">
        <v>859</v>
      </c>
      <c r="K152" s="319"/>
    </row>
    <row r="153" s="1" customFormat="1" ht="15" customHeight="1">
      <c r="B153" s="296"/>
      <c r="C153" s="323" t="s">
        <v>756</v>
      </c>
      <c r="D153" s="271"/>
      <c r="E153" s="271"/>
      <c r="F153" s="324" t="s">
        <v>808</v>
      </c>
      <c r="G153" s="271"/>
      <c r="H153" s="323" t="s">
        <v>869</v>
      </c>
      <c r="I153" s="323" t="s">
        <v>810</v>
      </c>
      <c r="J153" s="323" t="s">
        <v>859</v>
      </c>
      <c r="K153" s="319"/>
    </row>
    <row r="154" s="1" customFormat="1" ht="15" customHeight="1">
      <c r="B154" s="296"/>
      <c r="C154" s="323" t="s">
        <v>813</v>
      </c>
      <c r="D154" s="271"/>
      <c r="E154" s="271"/>
      <c r="F154" s="324" t="s">
        <v>814</v>
      </c>
      <c r="G154" s="271"/>
      <c r="H154" s="323" t="s">
        <v>848</v>
      </c>
      <c r="I154" s="323" t="s">
        <v>810</v>
      </c>
      <c r="J154" s="323">
        <v>50</v>
      </c>
      <c r="K154" s="319"/>
    </row>
    <row r="155" s="1" customFormat="1" ht="15" customHeight="1">
      <c r="B155" s="296"/>
      <c r="C155" s="323" t="s">
        <v>816</v>
      </c>
      <c r="D155" s="271"/>
      <c r="E155" s="271"/>
      <c r="F155" s="324" t="s">
        <v>808</v>
      </c>
      <c r="G155" s="271"/>
      <c r="H155" s="323" t="s">
        <v>848</v>
      </c>
      <c r="I155" s="323" t="s">
        <v>818</v>
      </c>
      <c r="J155" s="323"/>
      <c r="K155" s="319"/>
    </row>
    <row r="156" s="1" customFormat="1" ht="15" customHeight="1">
      <c r="B156" s="296"/>
      <c r="C156" s="323" t="s">
        <v>827</v>
      </c>
      <c r="D156" s="271"/>
      <c r="E156" s="271"/>
      <c r="F156" s="324" t="s">
        <v>814</v>
      </c>
      <c r="G156" s="271"/>
      <c r="H156" s="323" t="s">
        <v>848</v>
      </c>
      <c r="I156" s="323" t="s">
        <v>810</v>
      </c>
      <c r="J156" s="323">
        <v>50</v>
      </c>
      <c r="K156" s="319"/>
    </row>
    <row r="157" s="1" customFormat="1" ht="15" customHeight="1">
      <c r="B157" s="296"/>
      <c r="C157" s="323" t="s">
        <v>835</v>
      </c>
      <c r="D157" s="271"/>
      <c r="E157" s="271"/>
      <c r="F157" s="324" t="s">
        <v>814</v>
      </c>
      <c r="G157" s="271"/>
      <c r="H157" s="323" t="s">
        <v>848</v>
      </c>
      <c r="I157" s="323" t="s">
        <v>810</v>
      </c>
      <c r="J157" s="323">
        <v>50</v>
      </c>
      <c r="K157" s="319"/>
    </row>
    <row r="158" s="1" customFormat="1" ht="15" customHeight="1">
      <c r="B158" s="296"/>
      <c r="C158" s="323" t="s">
        <v>833</v>
      </c>
      <c r="D158" s="271"/>
      <c r="E158" s="271"/>
      <c r="F158" s="324" t="s">
        <v>814</v>
      </c>
      <c r="G158" s="271"/>
      <c r="H158" s="323" t="s">
        <v>848</v>
      </c>
      <c r="I158" s="323" t="s">
        <v>810</v>
      </c>
      <c r="J158" s="323">
        <v>50</v>
      </c>
      <c r="K158" s="319"/>
    </row>
    <row r="159" s="1" customFormat="1" ht="15" customHeight="1">
      <c r="B159" s="296"/>
      <c r="C159" s="323" t="s">
        <v>89</v>
      </c>
      <c r="D159" s="271"/>
      <c r="E159" s="271"/>
      <c r="F159" s="324" t="s">
        <v>808</v>
      </c>
      <c r="G159" s="271"/>
      <c r="H159" s="323" t="s">
        <v>870</v>
      </c>
      <c r="I159" s="323" t="s">
        <v>810</v>
      </c>
      <c r="J159" s="323" t="s">
        <v>871</v>
      </c>
      <c r="K159" s="319"/>
    </row>
    <row r="160" s="1" customFormat="1" ht="15" customHeight="1">
      <c r="B160" s="296"/>
      <c r="C160" s="323" t="s">
        <v>872</v>
      </c>
      <c r="D160" s="271"/>
      <c r="E160" s="271"/>
      <c r="F160" s="324" t="s">
        <v>808</v>
      </c>
      <c r="G160" s="271"/>
      <c r="H160" s="323" t="s">
        <v>873</v>
      </c>
      <c r="I160" s="323" t="s">
        <v>843</v>
      </c>
      <c r="J160" s="323"/>
      <c r="K160" s="319"/>
    </row>
    <row r="161" s="1" customFormat="1" ht="15" customHeight="1">
      <c r="B161" s="325"/>
      <c r="C161" s="305"/>
      <c r="D161" s="305"/>
      <c r="E161" s="305"/>
      <c r="F161" s="305"/>
      <c r="G161" s="305"/>
      <c r="H161" s="305"/>
      <c r="I161" s="305"/>
      <c r="J161" s="305"/>
      <c r="K161" s="326"/>
    </row>
    <row r="162" s="1" customFormat="1" ht="18.75" customHeight="1">
      <c r="B162" s="307"/>
      <c r="C162" s="317"/>
      <c r="D162" s="317"/>
      <c r="E162" s="317"/>
      <c r="F162" s="327"/>
      <c r="G162" s="317"/>
      <c r="H162" s="317"/>
      <c r="I162" s="317"/>
      <c r="J162" s="317"/>
      <c r="K162" s="307"/>
    </row>
    <row r="163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="1" customFormat="1" ht="45" customHeight="1">
      <c r="B165" s="261"/>
      <c r="C165" s="262" t="s">
        <v>874</v>
      </c>
      <c r="D165" s="262"/>
      <c r="E165" s="262"/>
      <c r="F165" s="262"/>
      <c r="G165" s="262"/>
      <c r="H165" s="262"/>
      <c r="I165" s="262"/>
      <c r="J165" s="262"/>
      <c r="K165" s="263"/>
    </row>
    <row r="166" s="1" customFormat="1" ht="17.25" customHeight="1">
      <c r="B166" s="261"/>
      <c r="C166" s="286" t="s">
        <v>802</v>
      </c>
      <c r="D166" s="286"/>
      <c r="E166" s="286"/>
      <c r="F166" s="286" t="s">
        <v>803</v>
      </c>
      <c r="G166" s="328"/>
      <c r="H166" s="329" t="s">
        <v>55</v>
      </c>
      <c r="I166" s="329" t="s">
        <v>58</v>
      </c>
      <c r="J166" s="286" t="s">
        <v>804</v>
      </c>
      <c r="K166" s="263"/>
    </row>
    <row r="167" s="1" customFormat="1" ht="17.25" customHeight="1">
      <c r="B167" s="264"/>
      <c r="C167" s="288" t="s">
        <v>805</v>
      </c>
      <c r="D167" s="288"/>
      <c r="E167" s="288"/>
      <c r="F167" s="289" t="s">
        <v>806</v>
      </c>
      <c r="G167" s="330"/>
      <c r="H167" s="331"/>
      <c r="I167" s="331"/>
      <c r="J167" s="288" t="s">
        <v>807</v>
      </c>
      <c r="K167" s="266"/>
    </row>
    <row r="168" s="1" customFormat="1" ht="5.25" customHeight="1">
      <c r="B168" s="296"/>
      <c r="C168" s="291"/>
      <c r="D168" s="291"/>
      <c r="E168" s="291"/>
      <c r="F168" s="291"/>
      <c r="G168" s="292"/>
      <c r="H168" s="291"/>
      <c r="I168" s="291"/>
      <c r="J168" s="291"/>
      <c r="K168" s="319"/>
    </row>
    <row r="169" s="1" customFormat="1" ht="15" customHeight="1">
      <c r="B169" s="296"/>
      <c r="C169" s="271" t="s">
        <v>811</v>
      </c>
      <c r="D169" s="271"/>
      <c r="E169" s="271"/>
      <c r="F169" s="294" t="s">
        <v>808</v>
      </c>
      <c r="G169" s="271"/>
      <c r="H169" s="271" t="s">
        <v>848</v>
      </c>
      <c r="I169" s="271" t="s">
        <v>810</v>
      </c>
      <c r="J169" s="271">
        <v>120</v>
      </c>
      <c r="K169" s="319"/>
    </row>
    <row r="170" s="1" customFormat="1" ht="15" customHeight="1">
      <c r="B170" s="296"/>
      <c r="C170" s="271" t="s">
        <v>857</v>
      </c>
      <c r="D170" s="271"/>
      <c r="E170" s="271"/>
      <c r="F170" s="294" t="s">
        <v>808</v>
      </c>
      <c r="G170" s="271"/>
      <c r="H170" s="271" t="s">
        <v>858</v>
      </c>
      <c r="I170" s="271" t="s">
        <v>810</v>
      </c>
      <c r="J170" s="271" t="s">
        <v>859</v>
      </c>
      <c r="K170" s="319"/>
    </row>
    <row r="171" s="1" customFormat="1" ht="15" customHeight="1">
      <c r="B171" s="296"/>
      <c r="C171" s="271" t="s">
        <v>756</v>
      </c>
      <c r="D171" s="271"/>
      <c r="E171" s="271"/>
      <c r="F171" s="294" t="s">
        <v>808</v>
      </c>
      <c r="G171" s="271"/>
      <c r="H171" s="271" t="s">
        <v>875</v>
      </c>
      <c r="I171" s="271" t="s">
        <v>810</v>
      </c>
      <c r="J171" s="271" t="s">
        <v>859</v>
      </c>
      <c r="K171" s="319"/>
    </row>
    <row r="172" s="1" customFormat="1" ht="15" customHeight="1">
      <c r="B172" s="296"/>
      <c r="C172" s="271" t="s">
        <v>813</v>
      </c>
      <c r="D172" s="271"/>
      <c r="E172" s="271"/>
      <c r="F172" s="294" t="s">
        <v>814</v>
      </c>
      <c r="G172" s="271"/>
      <c r="H172" s="271" t="s">
        <v>875</v>
      </c>
      <c r="I172" s="271" t="s">
        <v>810</v>
      </c>
      <c r="J172" s="271">
        <v>50</v>
      </c>
      <c r="K172" s="319"/>
    </row>
    <row r="173" s="1" customFormat="1" ht="15" customHeight="1">
      <c r="B173" s="296"/>
      <c r="C173" s="271" t="s">
        <v>816</v>
      </c>
      <c r="D173" s="271"/>
      <c r="E173" s="271"/>
      <c r="F173" s="294" t="s">
        <v>808</v>
      </c>
      <c r="G173" s="271"/>
      <c r="H173" s="271" t="s">
        <v>875</v>
      </c>
      <c r="I173" s="271" t="s">
        <v>818</v>
      </c>
      <c r="J173" s="271"/>
      <c r="K173" s="319"/>
    </row>
    <row r="174" s="1" customFormat="1" ht="15" customHeight="1">
      <c r="B174" s="296"/>
      <c r="C174" s="271" t="s">
        <v>827</v>
      </c>
      <c r="D174" s="271"/>
      <c r="E174" s="271"/>
      <c r="F174" s="294" t="s">
        <v>814</v>
      </c>
      <c r="G174" s="271"/>
      <c r="H174" s="271" t="s">
        <v>875</v>
      </c>
      <c r="I174" s="271" t="s">
        <v>810</v>
      </c>
      <c r="J174" s="271">
        <v>50</v>
      </c>
      <c r="K174" s="319"/>
    </row>
    <row r="175" s="1" customFormat="1" ht="15" customHeight="1">
      <c r="B175" s="296"/>
      <c r="C175" s="271" t="s">
        <v>835</v>
      </c>
      <c r="D175" s="271"/>
      <c r="E175" s="271"/>
      <c r="F175" s="294" t="s">
        <v>814</v>
      </c>
      <c r="G175" s="271"/>
      <c r="H175" s="271" t="s">
        <v>875</v>
      </c>
      <c r="I175" s="271" t="s">
        <v>810</v>
      </c>
      <c r="J175" s="271">
        <v>50</v>
      </c>
      <c r="K175" s="319"/>
    </row>
    <row r="176" s="1" customFormat="1" ht="15" customHeight="1">
      <c r="B176" s="296"/>
      <c r="C176" s="271" t="s">
        <v>833</v>
      </c>
      <c r="D176" s="271"/>
      <c r="E176" s="271"/>
      <c r="F176" s="294" t="s">
        <v>814</v>
      </c>
      <c r="G176" s="271"/>
      <c r="H176" s="271" t="s">
        <v>875</v>
      </c>
      <c r="I176" s="271" t="s">
        <v>810</v>
      </c>
      <c r="J176" s="271">
        <v>50</v>
      </c>
      <c r="K176" s="319"/>
    </row>
    <row r="177" s="1" customFormat="1" ht="15" customHeight="1">
      <c r="B177" s="296"/>
      <c r="C177" s="271" t="s">
        <v>109</v>
      </c>
      <c r="D177" s="271"/>
      <c r="E177" s="271"/>
      <c r="F177" s="294" t="s">
        <v>808</v>
      </c>
      <c r="G177" s="271"/>
      <c r="H177" s="271" t="s">
        <v>876</v>
      </c>
      <c r="I177" s="271" t="s">
        <v>877</v>
      </c>
      <c r="J177" s="271"/>
      <c r="K177" s="319"/>
    </row>
    <row r="178" s="1" customFormat="1" ht="15" customHeight="1">
      <c r="B178" s="296"/>
      <c r="C178" s="271" t="s">
        <v>58</v>
      </c>
      <c r="D178" s="271"/>
      <c r="E178" s="271"/>
      <c r="F178" s="294" t="s">
        <v>808</v>
      </c>
      <c r="G178" s="271"/>
      <c r="H178" s="271" t="s">
        <v>878</v>
      </c>
      <c r="I178" s="271" t="s">
        <v>879</v>
      </c>
      <c r="J178" s="271">
        <v>1</v>
      </c>
      <c r="K178" s="319"/>
    </row>
    <row r="179" s="1" customFormat="1" ht="15" customHeight="1">
      <c r="B179" s="296"/>
      <c r="C179" s="271" t="s">
        <v>54</v>
      </c>
      <c r="D179" s="271"/>
      <c r="E179" s="271"/>
      <c r="F179" s="294" t="s">
        <v>808</v>
      </c>
      <c r="G179" s="271"/>
      <c r="H179" s="271" t="s">
        <v>880</v>
      </c>
      <c r="I179" s="271" t="s">
        <v>810</v>
      </c>
      <c r="J179" s="271">
        <v>20</v>
      </c>
      <c r="K179" s="319"/>
    </row>
    <row r="180" s="1" customFormat="1" ht="15" customHeight="1">
      <c r="B180" s="296"/>
      <c r="C180" s="271" t="s">
        <v>55</v>
      </c>
      <c r="D180" s="271"/>
      <c r="E180" s="271"/>
      <c r="F180" s="294" t="s">
        <v>808</v>
      </c>
      <c r="G180" s="271"/>
      <c r="H180" s="271" t="s">
        <v>881</v>
      </c>
      <c r="I180" s="271" t="s">
        <v>810</v>
      </c>
      <c r="J180" s="271">
        <v>255</v>
      </c>
      <c r="K180" s="319"/>
    </row>
    <row r="181" s="1" customFormat="1" ht="15" customHeight="1">
      <c r="B181" s="296"/>
      <c r="C181" s="271" t="s">
        <v>110</v>
      </c>
      <c r="D181" s="271"/>
      <c r="E181" s="271"/>
      <c r="F181" s="294" t="s">
        <v>808</v>
      </c>
      <c r="G181" s="271"/>
      <c r="H181" s="271" t="s">
        <v>772</v>
      </c>
      <c r="I181" s="271" t="s">
        <v>810</v>
      </c>
      <c r="J181" s="271">
        <v>10</v>
      </c>
      <c r="K181" s="319"/>
    </row>
    <row r="182" s="1" customFormat="1" ht="15" customHeight="1">
      <c r="B182" s="296"/>
      <c r="C182" s="271" t="s">
        <v>111</v>
      </c>
      <c r="D182" s="271"/>
      <c r="E182" s="271"/>
      <c r="F182" s="294" t="s">
        <v>808</v>
      </c>
      <c r="G182" s="271"/>
      <c r="H182" s="271" t="s">
        <v>882</v>
      </c>
      <c r="I182" s="271" t="s">
        <v>843</v>
      </c>
      <c r="J182" s="271"/>
      <c r="K182" s="319"/>
    </row>
    <row r="183" s="1" customFormat="1" ht="15" customHeight="1">
      <c r="B183" s="296"/>
      <c r="C183" s="271" t="s">
        <v>883</v>
      </c>
      <c r="D183" s="271"/>
      <c r="E183" s="271"/>
      <c r="F183" s="294" t="s">
        <v>808</v>
      </c>
      <c r="G183" s="271"/>
      <c r="H183" s="271" t="s">
        <v>884</v>
      </c>
      <c r="I183" s="271" t="s">
        <v>843</v>
      </c>
      <c r="J183" s="271"/>
      <c r="K183" s="319"/>
    </row>
    <row r="184" s="1" customFormat="1" ht="15" customHeight="1">
      <c r="B184" s="296"/>
      <c r="C184" s="271" t="s">
        <v>872</v>
      </c>
      <c r="D184" s="271"/>
      <c r="E184" s="271"/>
      <c r="F184" s="294" t="s">
        <v>808</v>
      </c>
      <c r="G184" s="271"/>
      <c r="H184" s="271" t="s">
        <v>885</v>
      </c>
      <c r="I184" s="271" t="s">
        <v>843</v>
      </c>
      <c r="J184" s="271"/>
      <c r="K184" s="319"/>
    </row>
    <row r="185" s="1" customFormat="1" ht="15" customHeight="1">
      <c r="B185" s="296"/>
      <c r="C185" s="271" t="s">
        <v>113</v>
      </c>
      <c r="D185" s="271"/>
      <c r="E185" s="271"/>
      <c r="F185" s="294" t="s">
        <v>814</v>
      </c>
      <c r="G185" s="271"/>
      <c r="H185" s="271" t="s">
        <v>886</v>
      </c>
      <c r="I185" s="271" t="s">
        <v>810</v>
      </c>
      <c r="J185" s="271">
        <v>50</v>
      </c>
      <c r="K185" s="319"/>
    </row>
    <row r="186" s="1" customFormat="1" ht="15" customHeight="1">
      <c r="B186" s="296"/>
      <c r="C186" s="271" t="s">
        <v>887</v>
      </c>
      <c r="D186" s="271"/>
      <c r="E186" s="271"/>
      <c r="F186" s="294" t="s">
        <v>814</v>
      </c>
      <c r="G186" s="271"/>
      <c r="H186" s="271" t="s">
        <v>888</v>
      </c>
      <c r="I186" s="271" t="s">
        <v>889</v>
      </c>
      <c r="J186" s="271"/>
      <c r="K186" s="319"/>
    </row>
    <row r="187" s="1" customFormat="1" ht="15" customHeight="1">
      <c r="B187" s="296"/>
      <c r="C187" s="271" t="s">
        <v>890</v>
      </c>
      <c r="D187" s="271"/>
      <c r="E187" s="271"/>
      <c r="F187" s="294" t="s">
        <v>814</v>
      </c>
      <c r="G187" s="271"/>
      <c r="H187" s="271" t="s">
        <v>891</v>
      </c>
      <c r="I187" s="271" t="s">
        <v>889</v>
      </c>
      <c r="J187" s="271"/>
      <c r="K187" s="319"/>
    </row>
    <row r="188" s="1" customFormat="1" ht="15" customHeight="1">
      <c r="B188" s="296"/>
      <c r="C188" s="271" t="s">
        <v>892</v>
      </c>
      <c r="D188" s="271"/>
      <c r="E188" s="271"/>
      <c r="F188" s="294" t="s">
        <v>814</v>
      </c>
      <c r="G188" s="271"/>
      <c r="H188" s="271" t="s">
        <v>893</v>
      </c>
      <c r="I188" s="271" t="s">
        <v>889</v>
      </c>
      <c r="J188" s="271"/>
      <c r="K188" s="319"/>
    </row>
    <row r="189" s="1" customFormat="1" ht="15" customHeight="1">
      <c r="B189" s="296"/>
      <c r="C189" s="332" t="s">
        <v>894</v>
      </c>
      <c r="D189" s="271"/>
      <c r="E189" s="271"/>
      <c r="F189" s="294" t="s">
        <v>814</v>
      </c>
      <c r="G189" s="271"/>
      <c r="H189" s="271" t="s">
        <v>895</v>
      </c>
      <c r="I189" s="271" t="s">
        <v>896</v>
      </c>
      <c r="J189" s="333" t="s">
        <v>897</v>
      </c>
      <c r="K189" s="319"/>
    </row>
    <row r="190" s="1" customFormat="1" ht="15" customHeight="1">
      <c r="B190" s="296"/>
      <c r="C190" s="332" t="s">
        <v>43</v>
      </c>
      <c r="D190" s="271"/>
      <c r="E190" s="271"/>
      <c r="F190" s="294" t="s">
        <v>808</v>
      </c>
      <c r="G190" s="271"/>
      <c r="H190" s="268" t="s">
        <v>898</v>
      </c>
      <c r="I190" s="271" t="s">
        <v>899</v>
      </c>
      <c r="J190" s="271"/>
      <c r="K190" s="319"/>
    </row>
    <row r="191" s="1" customFormat="1" ht="15" customHeight="1">
      <c r="B191" s="296"/>
      <c r="C191" s="332" t="s">
        <v>900</v>
      </c>
      <c r="D191" s="271"/>
      <c r="E191" s="271"/>
      <c r="F191" s="294" t="s">
        <v>808</v>
      </c>
      <c r="G191" s="271"/>
      <c r="H191" s="271" t="s">
        <v>901</v>
      </c>
      <c r="I191" s="271" t="s">
        <v>843</v>
      </c>
      <c r="J191" s="271"/>
      <c r="K191" s="319"/>
    </row>
    <row r="192" s="1" customFormat="1" ht="15" customHeight="1">
      <c r="B192" s="296"/>
      <c r="C192" s="332" t="s">
        <v>902</v>
      </c>
      <c r="D192" s="271"/>
      <c r="E192" s="271"/>
      <c r="F192" s="294" t="s">
        <v>808</v>
      </c>
      <c r="G192" s="271"/>
      <c r="H192" s="271" t="s">
        <v>903</v>
      </c>
      <c r="I192" s="271" t="s">
        <v>843</v>
      </c>
      <c r="J192" s="271"/>
      <c r="K192" s="319"/>
    </row>
    <row r="193" s="1" customFormat="1" ht="15" customHeight="1">
      <c r="B193" s="296"/>
      <c r="C193" s="332" t="s">
        <v>904</v>
      </c>
      <c r="D193" s="271"/>
      <c r="E193" s="271"/>
      <c r="F193" s="294" t="s">
        <v>814</v>
      </c>
      <c r="G193" s="271"/>
      <c r="H193" s="271" t="s">
        <v>905</v>
      </c>
      <c r="I193" s="271" t="s">
        <v>843</v>
      </c>
      <c r="J193" s="271"/>
      <c r="K193" s="319"/>
    </row>
    <row r="194" s="1" customFormat="1" ht="15" customHeight="1">
      <c r="B194" s="325"/>
      <c r="C194" s="334"/>
      <c r="D194" s="305"/>
      <c r="E194" s="305"/>
      <c r="F194" s="305"/>
      <c r="G194" s="305"/>
      <c r="H194" s="305"/>
      <c r="I194" s="305"/>
      <c r="J194" s="305"/>
      <c r="K194" s="326"/>
    </row>
    <row r="195" s="1" customFormat="1" ht="18.75" customHeight="1">
      <c r="B195" s="307"/>
      <c r="C195" s="317"/>
      <c r="D195" s="317"/>
      <c r="E195" s="317"/>
      <c r="F195" s="327"/>
      <c r="G195" s="317"/>
      <c r="H195" s="317"/>
      <c r="I195" s="317"/>
      <c r="J195" s="317"/>
      <c r="K195" s="307"/>
    </row>
    <row r="196" s="1" customFormat="1" ht="18.75" customHeight="1">
      <c r="B196" s="307"/>
      <c r="C196" s="317"/>
      <c r="D196" s="317"/>
      <c r="E196" s="317"/>
      <c r="F196" s="327"/>
      <c r="G196" s="317"/>
      <c r="H196" s="317"/>
      <c r="I196" s="317"/>
      <c r="J196" s="317"/>
      <c r="K196" s="307"/>
    </row>
    <row r="197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="1" customFormat="1" ht="21">
      <c r="B199" s="261"/>
      <c r="C199" s="262" t="s">
        <v>906</v>
      </c>
      <c r="D199" s="262"/>
      <c r="E199" s="262"/>
      <c r="F199" s="262"/>
      <c r="G199" s="262"/>
      <c r="H199" s="262"/>
      <c r="I199" s="262"/>
      <c r="J199" s="262"/>
      <c r="K199" s="263"/>
    </row>
    <row r="200" s="1" customFormat="1" ht="25.5" customHeight="1">
      <c r="B200" s="261"/>
      <c r="C200" s="335" t="s">
        <v>907</v>
      </c>
      <c r="D200" s="335"/>
      <c r="E200" s="335"/>
      <c r="F200" s="335" t="s">
        <v>908</v>
      </c>
      <c r="G200" s="336"/>
      <c r="H200" s="335" t="s">
        <v>909</v>
      </c>
      <c r="I200" s="335"/>
      <c r="J200" s="335"/>
      <c r="K200" s="263"/>
    </row>
    <row r="201" s="1" customFormat="1" ht="5.25" customHeight="1">
      <c r="B201" s="296"/>
      <c r="C201" s="291"/>
      <c r="D201" s="291"/>
      <c r="E201" s="291"/>
      <c r="F201" s="291"/>
      <c r="G201" s="317"/>
      <c r="H201" s="291"/>
      <c r="I201" s="291"/>
      <c r="J201" s="291"/>
      <c r="K201" s="319"/>
    </row>
    <row r="202" s="1" customFormat="1" ht="15" customHeight="1">
      <c r="B202" s="296"/>
      <c r="C202" s="271" t="s">
        <v>899</v>
      </c>
      <c r="D202" s="271"/>
      <c r="E202" s="271"/>
      <c r="F202" s="294" t="s">
        <v>44</v>
      </c>
      <c r="G202" s="271"/>
      <c r="H202" s="271" t="s">
        <v>910</v>
      </c>
      <c r="I202" s="271"/>
      <c r="J202" s="271"/>
      <c r="K202" s="319"/>
    </row>
    <row r="203" s="1" customFormat="1" ht="15" customHeight="1">
      <c r="B203" s="296"/>
      <c r="C203" s="271"/>
      <c r="D203" s="271"/>
      <c r="E203" s="271"/>
      <c r="F203" s="294" t="s">
        <v>45</v>
      </c>
      <c r="G203" s="271"/>
      <c r="H203" s="271" t="s">
        <v>911</v>
      </c>
      <c r="I203" s="271"/>
      <c r="J203" s="271"/>
      <c r="K203" s="319"/>
    </row>
    <row r="204" s="1" customFormat="1" ht="15" customHeight="1">
      <c r="B204" s="296"/>
      <c r="C204" s="271"/>
      <c r="D204" s="271"/>
      <c r="E204" s="271"/>
      <c r="F204" s="294" t="s">
        <v>48</v>
      </c>
      <c r="G204" s="271"/>
      <c r="H204" s="271" t="s">
        <v>912</v>
      </c>
      <c r="I204" s="271"/>
      <c r="J204" s="271"/>
      <c r="K204" s="319"/>
    </row>
    <row r="205" s="1" customFormat="1" ht="15" customHeight="1">
      <c r="B205" s="296"/>
      <c r="C205" s="271"/>
      <c r="D205" s="271"/>
      <c r="E205" s="271"/>
      <c r="F205" s="294" t="s">
        <v>46</v>
      </c>
      <c r="G205" s="271"/>
      <c r="H205" s="271" t="s">
        <v>913</v>
      </c>
      <c r="I205" s="271"/>
      <c r="J205" s="271"/>
      <c r="K205" s="319"/>
    </row>
    <row r="206" s="1" customFormat="1" ht="15" customHeight="1">
      <c r="B206" s="296"/>
      <c r="C206" s="271"/>
      <c r="D206" s="271"/>
      <c r="E206" s="271"/>
      <c r="F206" s="294" t="s">
        <v>47</v>
      </c>
      <c r="G206" s="271"/>
      <c r="H206" s="271" t="s">
        <v>914</v>
      </c>
      <c r="I206" s="271"/>
      <c r="J206" s="271"/>
      <c r="K206" s="319"/>
    </row>
    <row r="207" s="1" customFormat="1" ht="15" customHeight="1">
      <c r="B207" s="296"/>
      <c r="C207" s="271"/>
      <c r="D207" s="271"/>
      <c r="E207" s="271"/>
      <c r="F207" s="294"/>
      <c r="G207" s="271"/>
      <c r="H207" s="271"/>
      <c r="I207" s="271"/>
      <c r="J207" s="271"/>
      <c r="K207" s="319"/>
    </row>
    <row r="208" s="1" customFormat="1" ht="15" customHeight="1">
      <c r="B208" s="296"/>
      <c r="C208" s="271" t="s">
        <v>855</v>
      </c>
      <c r="D208" s="271"/>
      <c r="E208" s="271"/>
      <c r="F208" s="294" t="s">
        <v>80</v>
      </c>
      <c r="G208" s="271"/>
      <c r="H208" s="271" t="s">
        <v>915</v>
      </c>
      <c r="I208" s="271"/>
      <c r="J208" s="271"/>
      <c r="K208" s="319"/>
    </row>
    <row r="209" s="1" customFormat="1" ht="15" customHeight="1">
      <c r="B209" s="296"/>
      <c r="C209" s="271"/>
      <c r="D209" s="271"/>
      <c r="E209" s="271"/>
      <c r="F209" s="294" t="s">
        <v>750</v>
      </c>
      <c r="G209" s="271"/>
      <c r="H209" s="271" t="s">
        <v>751</v>
      </c>
      <c r="I209" s="271"/>
      <c r="J209" s="271"/>
      <c r="K209" s="319"/>
    </row>
    <row r="210" s="1" customFormat="1" ht="15" customHeight="1">
      <c r="B210" s="296"/>
      <c r="C210" s="271"/>
      <c r="D210" s="271"/>
      <c r="E210" s="271"/>
      <c r="F210" s="294" t="s">
        <v>748</v>
      </c>
      <c r="G210" s="271"/>
      <c r="H210" s="271" t="s">
        <v>916</v>
      </c>
      <c r="I210" s="271"/>
      <c r="J210" s="271"/>
      <c r="K210" s="319"/>
    </row>
    <row r="211" s="1" customFormat="1" ht="15" customHeight="1">
      <c r="B211" s="337"/>
      <c r="C211" s="271"/>
      <c r="D211" s="271"/>
      <c r="E211" s="271"/>
      <c r="F211" s="294" t="s">
        <v>752</v>
      </c>
      <c r="G211" s="332"/>
      <c r="H211" s="323" t="s">
        <v>753</v>
      </c>
      <c r="I211" s="323"/>
      <c r="J211" s="323"/>
      <c r="K211" s="338"/>
    </row>
    <row r="212" s="1" customFormat="1" ht="15" customHeight="1">
      <c r="B212" s="337"/>
      <c r="C212" s="271"/>
      <c r="D212" s="271"/>
      <c r="E212" s="271"/>
      <c r="F212" s="294" t="s">
        <v>754</v>
      </c>
      <c r="G212" s="332"/>
      <c r="H212" s="323" t="s">
        <v>917</v>
      </c>
      <c r="I212" s="323"/>
      <c r="J212" s="323"/>
      <c r="K212" s="338"/>
    </row>
    <row r="213" s="1" customFormat="1" ht="15" customHeight="1">
      <c r="B213" s="337"/>
      <c r="C213" s="271"/>
      <c r="D213" s="271"/>
      <c r="E213" s="271"/>
      <c r="F213" s="294"/>
      <c r="G213" s="332"/>
      <c r="H213" s="323"/>
      <c r="I213" s="323"/>
      <c r="J213" s="323"/>
      <c r="K213" s="338"/>
    </row>
    <row r="214" s="1" customFormat="1" ht="15" customHeight="1">
      <c r="B214" s="337"/>
      <c r="C214" s="271" t="s">
        <v>879</v>
      </c>
      <c r="D214" s="271"/>
      <c r="E214" s="271"/>
      <c r="F214" s="294">
        <v>1</v>
      </c>
      <c r="G214" s="332"/>
      <c r="H214" s="323" t="s">
        <v>918</v>
      </c>
      <c r="I214" s="323"/>
      <c r="J214" s="323"/>
      <c r="K214" s="338"/>
    </row>
    <row r="215" s="1" customFormat="1" ht="15" customHeight="1">
      <c r="B215" s="337"/>
      <c r="C215" s="271"/>
      <c r="D215" s="271"/>
      <c r="E215" s="271"/>
      <c r="F215" s="294">
        <v>2</v>
      </c>
      <c r="G215" s="332"/>
      <c r="H215" s="323" t="s">
        <v>919</v>
      </c>
      <c r="I215" s="323"/>
      <c r="J215" s="323"/>
      <c r="K215" s="338"/>
    </row>
    <row r="216" s="1" customFormat="1" ht="15" customHeight="1">
      <c r="B216" s="337"/>
      <c r="C216" s="271"/>
      <c r="D216" s="271"/>
      <c r="E216" s="271"/>
      <c r="F216" s="294">
        <v>3</v>
      </c>
      <c r="G216" s="332"/>
      <c r="H216" s="323" t="s">
        <v>920</v>
      </c>
      <c r="I216" s="323"/>
      <c r="J216" s="323"/>
      <c r="K216" s="338"/>
    </row>
    <row r="217" s="1" customFormat="1" ht="15" customHeight="1">
      <c r="B217" s="337"/>
      <c r="C217" s="271"/>
      <c r="D217" s="271"/>
      <c r="E217" s="271"/>
      <c r="F217" s="294">
        <v>4</v>
      </c>
      <c r="G217" s="332"/>
      <c r="H217" s="323" t="s">
        <v>921</v>
      </c>
      <c r="I217" s="323"/>
      <c r="J217" s="323"/>
      <c r="K217" s="338"/>
    </row>
    <row r="218" s="1" customFormat="1" ht="12.75" customHeight="1">
      <c r="B218" s="339"/>
      <c r="C218" s="340"/>
      <c r="D218" s="340"/>
      <c r="E218" s="340"/>
      <c r="F218" s="340"/>
      <c r="G218" s="340"/>
      <c r="H218" s="340"/>
      <c r="I218" s="340"/>
      <c r="J218" s="340"/>
      <c r="K218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MSI\Brona NTB</dc:creator>
  <cp:lastModifiedBy>MSI\Brona NTB</cp:lastModifiedBy>
  <dcterms:created xsi:type="dcterms:W3CDTF">2022-03-25T08:28:49Z</dcterms:created>
  <dcterms:modified xsi:type="dcterms:W3CDTF">2022-03-25T08:28:55Z</dcterms:modified>
</cp:coreProperties>
</file>